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345" windowWidth="14805" windowHeight="7770"/>
  </bookViews>
  <sheets>
    <sheet name="Price Sheet " sheetId="2" r:id="rId1"/>
  </sheets>
  <definedNames>
    <definedName name="_xlnm.Print_Area" localSheetId="0">'Price Sheet '!$A$1:$N$45</definedName>
  </definedNames>
  <calcPr calcId="145621"/>
</workbook>
</file>

<file path=xl/calcChain.xml><?xml version="1.0" encoding="utf-8"?>
<calcChain xmlns="http://schemas.openxmlformats.org/spreadsheetml/2006/main">
  <c r="G12" i="2" l="1"/>
  <c r="B23" i="2" l="1"/>
  <c r="I12" i="2" l="1"/>
  <c r="J17" i="2" l="1"/>
  <c r="J12" i="2"/>
  <c r="B12" i="2" l="1"/>
  <c r="B20" i="2" s="1"/>
  <c r="B21" i="2" s="1"/>
  <c r="C12" i="2"/>
  <c r="C20" i="2" s="1"/>
  <c r="C21" i="2" s="1"/>
  <c r="D12" i="2"/>
  <c r="D20" i="2" s="1"/>
  <c r="D21" i="2" s="1"/>
  <c r="E12" i="2"/>
  <c r="E20" i="2" s="1"/>
  <c r="E21" i="2" s="1"/>
  <c r="N12" i="2" l="1"/>
  <c r="N20" i="2" s="1"/>
  <c r="M12" i="2"/>
  <c r="M20" i="2" s="1"/>
  <c r="M23" i="2"/>
  <c r="M17" i="2"/>
  <c r="M16" i="2"/>
  <c r="M13" i="2"/>
  <c r="M15" i="2" s="1"/>
  <c r="K12" i="2"/>
  <c r="K20" i="2" s="1"/>
  <c r="L12" i="2"/>
  <c r="L20" i="2" s="1"/>
  <c r="J20" i="2"/>
  <c r="I20" i="2"/>
  <c r="G20" i="2"/>
  <c r="H12" i="2"/>
  <c r="H20" i="2" s="1"/>
  <c r="K23" i="2"/>
  <c r="K17" i="2"/>
  <c r="K16" i="2"/>
  <c r="K13" i="2"/>
  <c r="K15" i="2" s="1"/>
  <c r="K19" i="2" l="1"/>
  <c r="K22" i="2"/>
  <c r="K24" i="2" s="1"/>
  <c r="M19" i="2"/>
  <c r="M22" i="2" s="1"/>
  <c r="M24" i="2" s="1"/>
  <c r="G16" i="2"/>
  <c r="H13" i="2"/>
  <c r="I13" i="2"/>
  <c r="J13" i="2"/>
  <c r="L13" i="2"/>
  <c r="N13" i="2"/>
  <c r="G13" i="2"/>
  <c r="G15" i="2" s="1"/>
  <c r="H23" i="2" l="1"/>
  <c r="I23" i="2"/>
  <c r="J23" i="2"/>
  <c r="L23" i="2"/>
  <c r="N23" i="2"/>
  <c r="H17" i="2"/>
  <c r="I17" i="2"/>
  <c r="L17" i="2"/>
  <c r="N17" i="2"/>
  <c r="H16" i="2"/>
  <c r="H19" i="2" s="1"/>
  <c r="I16" i="2"/>
  <c r="I19" i="2" s="1"/>
  <c r="J16" i="2"/>
  <c r="L16" i="2"/>
  <c r="L19" i="2" s="1"/>
  <c r="N16" i="2"/>
  <c r="G23" i="2"/>
  <c r="G17" i="2"/>
  <c r="G19" i="2" s="1"/>
  <c r="G22" i="2" s="1"/>
  <c r="G24" i="2" s="1"/>
  <c r="H15" i="2"/>
  <c r="I15" i="2"/>
  <c r="J15" i="2"/>
  <c r="L15" i="2"/>
  <c r="N15" i="2"/>
  <c r="C23" i="2"/>
  <c r="D23" i="2"/>
  <c r="E23" i="2"/>
  <c r="C17" i="2"/>
  <c r="D17" i="2"/>
  <c r="E17" i="2"/>
  <c r="C16" i="2"/>
  <c r="D16" i="2"/>
  <c r="E16" i="2"/>
  <c r="E19" i="2" s="1"/>
  <c r="B17" i="2"/>
  <c r="B16" i="2"/>
  <c r="B19" i="2" s="1"/>
  <c r="B13" i="2"/>
  <c r="B14" i="2" s="1"/>
  <c r="C13" i="2"/>
  <c r="C14" i="2" s="1"/>
  <c r="D13" i="2"/>
  <c r="D14" i="2" s="1"/>
  <c r="E13" i="2"/>
  <c r="E14" i="2" s="1"/>
  <c r="D19" i="2" l="1"/>
  <c r="C19" i="2"/>
  <c r="I22" i="2"/>
  <c r="N19" i="2"/>
  <c r="N22" i="2" s="1"/>
  <c r="N24" i="2" s="1"/>
  <c r="L22" i="2"/>
  <c r="H22" i="2"/>
  <c r="H24" i="2" s="1"/>
  <c r="J19" i="2"/>
  <c r="J22" i="2" s="1"/>
  <c r="J24" i="2" s="1"/>
  <c r="I24" i="2"/>
  <c r="L24" i="2"/>
  <c r="E15" i="2" l="1"/>
  <c r="B15" i="2"/>
  <c r="B22" i="2" s="1"/>
  <c r="B24" i="2" s="1"/>
  <c r="D15" i="2"/>
  <c r="D22" i="2" s="1"/>
  <c r="D24" i="2" s="1"/>
  <c r="C15" i="2"/>
  <c r="E22" i="2" l="1"/>
  <c r="E24" i="2" s="1"/>
  <c r="C22" i="2"/>
  <c r="C24" i="2" s="1"/>
</calcChain>
</file>

<file path=xl/sharedStrings.xml><?xml version="1.0" encoding="utf-8"?>
<sst xmlns="http://schemas.openxmlformats.org/spreadsheetml/2006/main" count="43" uniqueCount="39">
  <si>
    <t>PARTICULARS</t>
  </si>
  <si>
    <t>BASIC SALE PRICE</t>
  </si>
  <si>
    <t>NET BASIC PRICE</t>
  </si>
  <si>
    <t>EXTERNAL DEVELOPEMNT CHARGES</t>
  </si>
  <si>
    <t>INFRASTACTURE DEVELOPMENT CHARGES</t>
  </si>
  <si>
    <t>Interest Free Maintenance Security Deposit (IFMSD)</t>
  </si>
  <si>
    <t>GRAND TOTAL</t>
  </si>
  <si>
    <t>TOTAL EDC &amp; IDC CHARGES</t>
  </si>
  <si>
    <t>SALEABLE AREA ( IN SFT)</t>
  </si>
  <si>
    <t>UNIT AREA (IN SYDS )</t>
  </si>
  <si>
    <t>EDC/SYD</t>
  </si>
  <si>
    <t>IDC/SYD</t>
  </si>
  <si>
    <t>1)      The above Basic Sale Price is valid as on date.</t>
  </si>
  <si>
    <t>2)      Service Tax shall be payable as per the Government rules and regulations and shall be payable with each instalment(s).</t>
  </si>
  <si>
    <t>3)      External Development Charges [EDC] &amp; Infrastructure Development Charges [IDC] and other incidental charges thereon are as presently applicable. Future upward/downward revision by the Government shall be charged /refunded as in case may be.</t>
  </si>
  <si>
    <t>4)      Other charges towards Electric Sub Station and meter charges, water supply and consumption charges, sewage connection charges and any other charges levied by the Competent Authority will be proportionately charged. Additional amounts towards compliance of Haryana Apartment Ownership Act, 1963 (as amended time to time) and rules thereunder shall be payable at the time of offer of possession at prevailing rates.</t>
  </si>
  <si>
    <t>BASIC SALE PRICE -Villa (sq ft)</t>
  </si>
  <si>
    <t>BASIC SALE PRICE-Plot(sq yds)</t>
  </si>
  <si>
    <t>TOTAL PLC</t>
  </si>
  <si>
    <t xml:space="preserve">                                                      PRICE LIST -THE  WESTERLIES</t>
  </si>
  <si>
    <t>5)      The terms and conditions as per the application form and the Plot Buyer Agreement shall be applicable</t>
  </si>
  <si>
    <t>6)      Actual sizes may marginally vary and final costing will be done upon possession.</t>
  </si>
  <si>
    <t>Single PLC</t>
  </si>
  <si>
    <t>Double PLC</t>
  </si>
  <si>
    <t>Triple PLC &amp; Above</t>
  </si>
  <si>
    <t xml:space="preserve">PLC - PLOTS </t>
  </si>
  <si>
    <t>PLC - VILLAS</t>
  </si>
  <si>
    <t>The above plans are subject to change at the sole discretion of the company without any prior notice.</t>
  </si>
  <si>
    <t xml:space="preserve"> </t>
  </si>
  <si>
    <t>Double PLC (12% of BSP)</t>
  </si>
  <si>
    <t>Single PLC (6% of BSP)</t>
  </si>
  <si>
    <t>Triple PLC &amp; Above (15% of BSP)</t>
  </si>
  <si>
    <t>Plots ( sq. yrds)</t>
  </si>
  <si>
    <t>N.A</t>
  </si>
  <si>
    <t>*S. tax is not applicable on plots</t>
  </si>
  <si>
    <t>* IFMSD : Rs. 400 per sq yrd</t>
  </si>
  <si>
    <t xml:space="preserve">PLC </t>
  </si>
  <si>
    <t>SERVICE TAX @ 4.2%</t>
  </si>
  <si>
    <t>Villa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</si>
</sst>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u/>
      <sz val="10"/>
      <color rgb="FF000000"/>
      <name val="Times New Roman"/>
      <family val="1"/>
    </font>
    <font>
      <sz val="10"/>
      <color rgb="FF000000"/>
      <name val="Times New Roman"/>
      <family val="1"/>
    </font>
    <font>
      <sz val="10"/>
      <color theme="1"/>
      <name val="Times New Roman"/>
      <family val="1"/>
    </font>
    <font>
      <b/>
      <sz val="12"/>
      <color rgb="FF000000"/>
      <name val="Times New Roman"/>
      <family val="1"/>
    </font>
    <font>
      <b/>
      <sz val="10"/>
      <color rgb="FF000000"/>
      <name val="Times New Roman"/>
      <family val="1"/>
    </font>
    <font>
      <b/>
      <sz val="10"/>
      <color theme="1"/>
      <name val="Times New Roman"/>
      <family val="1"/>
    </font>
    <font>
      <i/>
      <sz val="10"/>
      <color theme="1"/>
      <name val="Times New Roman"/>
      <family val="1"/>
    </font>
    <font>
      <i/>
      <sz val="10"/>
      <color rgb="FF000000"/>
      <name val="Times New Roman"/>
      <family val="1"/>
    </font>
  </fonts>
  <fills count="3">
    <fill>
      <patternFill patternType="none"/>
    </fill>
    <fill>
      <patternFill patternType="gray125"/>
    </fill>
    <fill>
      <patternFill patternType="solid">
        <fgColor rgb="FFFFFF00"/>
        <bgColor indexed="64"/>
      </patternFill>
    </fill>
  </fills>
  <borders count="39">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77">
    <xf numFmtId="0" fontId="0" fillId="0" borderId="0" xfId="0"/>
    <xf numFmtId="0" fontId="2" fillId="0" borderId="0" xfId="0" applyFont="1" applyBorder="1" applyAlignment="1">
      <alignment vertical="center"/>
    </xf>
    <xf numFmtId="0" fontId="2" fillId="0" borderId="0" xfId="0" applyFont="1" applyBorder="1" applyAlignment="1">
      <alignment vertical="center" wrapText="1"/>
    </xf>
    <xf numFmtId="0" fontId="1" fillId="0" borderId="7" xfId="0" applyFont="1" applyBorder="1" applyAlignment="1">
      <alignment vertical="center"/>
    </xf>
    <xf numFmtId="0" fontId="3" fillId="0" borderId="0" xfId="0" applyFont="1"/>
    <xf numFmtId="0" fontId="5" fillId="0" borderId="19" xfId="0" applyFont="1" applyBorder="1" applyAlignment="1">
      <alignment horizontal="center" vertical="center"/>
    </xf>
    <xf numFmtId="0" fontId="5" fillId="0" borderId="8" xfId="0" applyFont="1" applyBorder="1" applyAlignment="1">
      <alignment horizontal="left" vertical="center"/>
    </xf>
    <xf numFmtId="0" fontId="5" fillId="0" borderId="22" xfId="0" applyFont="1" applyBorder="1" applyAlignment="1">
      <alignment horizontal="left" vertical="center"/>
    </xf>
    <xf numFmtId="0" fontId="6" fillId="0" borderId="22" xfId="0" applyFont="1" applyBorder="1" applyAlignment="1">
      <alignment horizontal="left"/>
    </xf>
    <xf numFmtId="0" fontId="6" fillId="0" borderId="23" xfId="0" applyFont="1" applyBorder="1" applyAlignment="1">
      <alignment horizontal="left"/>
    </xf>
    <xf numFmtId="0" fontId="3" fillId="0" borderId="0" xfId="0" applyFont="1" applyAlignment="1">
      <alignment horizontal="left"/>
    </xf>
    <xf numFmtId="0" fontId="3" fillId="0" borderId="2" xfId="0" applyFont="1" applyBorder="1" applyAlignment="1">
      <alignment horizontal="left"/>
    </xf>
    <xf numFmtId="0" fontId="3" fillId="0" borderId="5" xfId="0" applyFont="1" applyBorder="1" applyAlignment="1">
      <alignment horizontal="left"/>
    </xf>
    <xf numFmtId="0" fontId="6" fillId="0" borderId="2" xfId="0" applyFont="1" applyBorder="1" applyAlignment="1">
      <alignment horizontal="left"/>
    </xf>
    <xf numFmtId="1" fontId="3" fillId="0" borderId="2" xfId="0" applyNumberFormat="1" applyFont="1" applyBorder="1" applyAlignment="1">
      <alignment horizontal="left"/>
    </xf>
    <xf numFmtId="1" fontId="3" fillId="0" borderId="5" xfId="0" applyNumberFormat="1" applyFont="1" applyBorder="1" applyAlignment="1">
      <alignment horizontal="left"/>
    </xf>
    <xf numFmtId="1" fontId="3" fillId="2" borderId="12" xfId="0" applyNumberFormat="1" applyFont="1" applyFill="1" applyBorder="1" applyAlignment="1">
      <alignment horizontal="left"/>
    </xf>
    <xf numFmtId="1" fontId="3" fillId="2" borderId="13" xfId="0" applyNumberFormat="1" applyFont="1" applyFill="1" applyBorder="1" applyAlignment="1">
      <alignment horizontal="left"/>
    </xf>
    <xf numFmtId="0" fontId="3" fillId="0" borderId="10" xfId="0" applyFont="1" applyBorder="1"/>
    <xf numFmtId="0" fontId="3" fillId="0" borderId="11" xfId="0" applyFont="1" applyBorder="1"/>
    <xf numFmtId="0" fontId="3" fillId="0" borderId="9" xfId="0" applyFont="1" applyBorder="1"/>
    <xf numFmtId="0" fontId="3" fillId="0" borderId="0" xfId="0" applyFont="1" applyBorder="1"/>
    <xf numFmtId="0" fontId="3" fillId="0" borderId="4" xfId="0" applyFont="1" applyBorder="1"/>
    <xf numFmtId="0" fontId="3" fillId="0" borderId="6" xfId="0" applyFont="1" applyBorder="1"/>
    <xf numFmtId="0" fontId="3" fillId="0" borderId="3" xfId="0" applyFont="1" applyBorder="1"/>
    <xf numFmtId="0" fontId="3" fillId="0" borderId="7" xfId="0" applyFont="1" applyBorder="1"/>
    <xf numFmtId="0" fontId="3" fillId="0" borderId="1" xfId="0" applyFont="1" applyBorder="1"/>
    <xf numFmtId="0" fontId="3" fillId="0" borderId="10" xfId="0" applyFont="1" applyBorder="1" applyAlignment="1">
      <alignment horizontal="left"/>
    </xf>
    <xf numFmtId="0" fontId="3" fillId="0" borderId="6" xfId="0" applyFont="1" applyBorder="1" applyAlignment="1">
      <alignment horizontal="left"/>
    </xf>
    <xf numFmtId="0" fontId="3" fillId="0" borderId="3" xfId="0" applyFont="1" applyBorder="1" applyAlignment="1">
      <alignment horizontal="left"/>
    </xf>
    <xf numFmtId="0" fontId="1" fillId="0" borderId="0" xfId="0" applyFont="1" applyBorder="1" applyAlignment="1">
      <alignment vertical="center"/>
    </xf>
    <xf numFmtId="0" fontId="3" fillId="0" borderId="25" xfId="0" applyFont="1" applyBorder="1" applyAlignment="1">
      <alignment horizontal="left"/>
    </xf>
    <xf numFmtId="0" fontId="6" fillId="0" borderId="25" xfId="0" applyFont="1" applyBorder="1" applyAlignment="1">
      <alignment horizontal="left"/>
    </xf>
    <xf numFmtId="1" fontId="3" fillId="0" borderId="25" xfId="0" applyNumberFormat="1" applyFont="1" applyBorder="1" applyAlignment="1">
      <alignment horizontal="left"/>
    </xf>
    <xf numFmtId="1" fontId="3" fillId="2" borderId="25" xfId="0" applyNumberFormat="1" applyFont="1" applyFill="1" applyBorder="1" applyAlignment="1">
      <alignment horizontal="left"/>
    </xf>
    <xf numFmtId="1" fontId="3" fillId="2" borderId="26" xfId="0" applyNumberFormat="1" applyFont="1" applyFill="1" applyBorder="1" applyAlignment="1">
      <alignment horizontal="left"/>
    </xf>
    <xf numFmtId="0" fontId="5" fillId="0" borderId="27" xfId="0" applyFont="1" applyBorder="1" applyAlignment="1">
      <alignment vertical="center"/>
    </xf>
    <xf numFmtId="0" fontId="5" fillId="0" borderId="28" xfId="0" applyFont="1" applyBorder="1" applyAlignment="1">
      <alignment vertical="center"/>
    </xf>
    <xf numFmtId="0" fontId="5" fillId="2" borderId="28" xfId="0" applyFont="1" applyFill="1" applyBorder="1" applyAlignment="1">
      <alignment horizontal="left" vertical="center"/>
    </xf>
    <xf numFmtId="0" fontId="5" fillId="0" borderId="28" xfId="0" applyFont="1" applyBorder="1" applyAlignment="1">
      <alignment horizontal="left" vertical="center"/>
    </xf>
    <xf numFmtId="0" fontId="5" fillId="2" borderId="29" xfId="0" applyFont="1" applyFill="1" applyBorder="1" applyAlignment="1">
      <alignment horizontal="left" vertical="center"/>
    </xf>
    <xf numFmtId="0" fontId="6" fillId="0" borderId="32" xfId="0" applyFont="1" applyBorder="1" applyAlignment="1">
      <alignment horizontal="left"/>
    </xf>
    <xf numFmtId="0" fontId="3" fillId="0" borderId="32" xfId="0" applyFont="1" applyBorder="1" applyAlignment="1">
      <alignment horizontal="left"/>
    </xf>
    <xf numFmtId="1" fontId="3" fillId="0" borderId="32" xfId="0" applyNumberFormat="1" applyFont="1" applyBorder="1" applyAlignment="1">
      <alignment horizontal="left"/>
    </xf>
    <xf numFmtId="0" fontId="5" fillId="0" borderId="33" xfId="0" applyFont="1" applyBorder="1" applyAlignment="1">
      <alignment horizontal="left" vertical="center"/>
    </xf>
    <xf numFmtId="0" fontId="3" fillId="0" borderId="20" xfId="0" applyFont="1" applyBorder="1" applyAlignment="1">
      <alignment horizontal="left"/>
    </xf>
    <xf numFmtId="0" fontId="5" fillId="0" borderId="35" xfId="0" applyFont="1" applyBorder="1" applyAlignment="1">
      <alignment horizontal="left" vertical="center"/>
    </xf>
    <xf numFmtId="0" fontId="7" fillId="0" borderId="0" xfId="0" applyFont="1"/>
    <xf numFmtId="0" fontId="8" fillId="0" borderId="0" xfId="0" applyFont="1" applyBorder="1" applyAlignment="1">
      <alignment vertical="center"/>
    </xf>
    <xf numFmtId="0" fontId="8" fillId="0" borderId="0" xfId="0" applyFont="1" applyBorder="1" applyAlignment="1">
      <alignment vertical="center" wrapText="1"/>
    </xf>
    <xf numFmtId="0" fontId="6" fillId="0" borderId="19" xfId="0" applyFont="1" applyBorder="1" applyAlignment="1">
      <alignment horizontal="left" vertical="center"/>
    </xf>
    <xf numFmtId="0" fontId="3" fillId="0" borderId="24" xfId="0" applyFont="1" applyBorder="1" applyAlignment="1">
      <alignment horizontal="center"/>
    </xf>
    <xf numFmtId="0" fontId="2" fillId="0" borderId="6" xfId="0" applyFont="1" applyBorder="1" applyAlignment="1">
      <alignment horizontal="left" vertical="center" wrapText="1"/>
    </xf>
    <xf numFmtId="0" fontId="2" fillId="0" borderId="0"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xf>
    <xf numFmtId="0" fontId="2" fillId="0" borderId="0" xfId="0" applyFont="1" applyBorder="1" applyAlignment="1">
      <alignment horizontal="left" vertical="center"/>
    </xf>
    <xf numFmtId="0" fontId="2" fillId="0" borderId="4" xfId="0" applyFont="1" applyBorder="1" applyAlignment="1">
      <alignment horizontal="left" vertical="center"/>
    </xf>
    <xf numFmtId="0" fontId="5" fillId="0" borderId="17" xfId="0" applyFont="1" applyBorder="1" applyAlignment="1">
      <alignment horizontal="center" vertical="center"/>
    </xf>
    <xf numFmtId="0" fontId="5" fillId="0" borderId="31" xfId="0" applyFont="1" applyBorder="1" applyAlignment="1">
      <alignment horizontal="center" vertical="center"/>
    </xf>
    <xf numFmtId="0" fontId="5" fillId="0" borderId="34" xfId="0" applyFont="1" applyBorder="1" applyAlignment="1">
      <alignment horizontal="center" vertical="center"/>
    </xf>
    <xf numFmtId="0" fontId="5" fillId="0" borderId="18" xfId="0" applyFont="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16"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8" xfId="0" applyFont="1" applyFill="1" applyBorder="1" applyAlignment="1">
      <alignment horizontal="center" vertical="center"/>
    </xf>
    <xf numFmtId="0" fontId="3" fillId="0" borderId="20" xfId="0" applyFont="1" applyFill="1" applyBorder="1" applyAlignment="1">
      <alignment horizontal="center"/>
    </xf>
    <xf numFmtId="0" fontId="6" fillId="0" borderId="20" xfId="0" applyFont="1" applyBorder="1" applyAlignment="1">
      <alignment horizontal="center"/>
    </xf>
    <xf numFmtId="0" fontId="3" fillId="0" borderId="20" xfId="0" applyFont="1" applyBorder="1" applyAlignment="1">
      <alignment horizontal="center"/>
    </xf>
    <xf numFmtId="0" fontId="3" fillId="0" borderId="21" xfId="0" applyFont="1" applyBorder="1" applyAlignment="1">
      <alignment horizontal="center"/>
    </xf>
    <xf numFmtId="0" fontId="3" fillId="0" borderId="21" xfId="0" applyFont="1" applyFill="1" applyBorder="1" applyAlignment="1">
      <alignment horizontal="center"/>
    </xf>
    <xf numFmtId="0" fontId="1" fillId="0" borderId="6" xfId="0" applyFont="1" applyBorder="1" applyAlignment="1">
      <alignment horizontal="left" vertical="center"/>
    </xf>
    <xf numFmtId="0" fontId="1" fillId="0" borderId="0" xfId="0" applyFont="1" applyBorder="1" applyAlignment="1">
      <alignment horizontal="left" vertical="center"/>
    </xf>
    <xf numFmtId="0" fontId="1" fillId="0" borderId="4" xfId="0" applyFont="1" applyBorder="1" applyAlignment="1">
      <alignment horizontal="left"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7"/>
  <sheetViews>
    <sheetView tabSelected="1" view="pageBreakPreview" zoomScale="60" zoomScaleNormal="100" workbookViewId="0">
      <selection activeCell="G13" sqref="G13"/>
    </sheetView>
  </sheetViews>
  <sheetFormatPr defaultRowHeight="12.75" x14ac:dyDescent="0.2"/>
  <cols>
    <col min="1" max="1" width="90.5703125" style="4" bestFit="1" customWidth="1"/>
    <col min="2" max="2" width="13.42578125" style="4" customWidth="1"/>
    <col min="3" max="3" width="20.140625" style="4" customWidth="1"/>
    <col min="4" max="4" width="13.140625" style="4" customWidth="1"/>
    <col min="5" max="5" width="13.7109375" style="4" customWidth="1"/>
    <col min="6" max="6" width="2.85546875" style="4" customWidth="1"/>
    <col min="7" max="7" width="11.140625" style="4" customWidth="1"/>
    <col min="8" max="8" width="13.42578125" style="4" customWidth="1"/>
    <col min="9" max="9" width="11.140625" style="4" customWidth="1"/>
    <col min="10" max="10" width="13.42578125" style="4" customWidth="1"/>
    <col min="11" max="14" width="11.140625" style="4" customWidth="1"/>
    <col min="15" max="15" width="9.140625" style="4" customWidth="1"/>
    <col min="16" max="16" width="9.85546875" style="4" customWidth="1"/>
    <col min="17" max="17" width="11.140625" style="4" customWidth="1"/>
    <col min="18" max="16384" width="9.140625" style="4"/>
  </cols>
  <sheetData>
    <row r="2" spans="1:15" x14ac:dyDescent="0.2">
      <c r="E2" s="4" t="s">
        <v>28</v>
      </c>
    </row>
    <row r="3" spans="1:15" ht="13.5" thickBot="1" x14ac:dyDescent="0.25"/>
    <row r="4" spans="1:15" ht="15.75" customHeight="1" thickBot="1" x14ac:dyDescent="0.25">
      <c r="A4" s="62" t="s">
        <v>19</v>
      </c>
      <c r="B4" s="63"/>
      <c r="C4" s="63"/>
      <c r="D4" s="63"/>
      <c r="E4" s="63"/>
      <c r="F4" s="63"/>
      <c r="G4" s="63"/>
      <c r="H4" s="63"/>
      <c r="I4" s="63"/>
      <c r="J4" s="63"/>
      <c r="K4" s="63"/>
      <c r="L4" s="63"/>
      <c r="M4" s="64"/>
      <c r="N4" s="65"/>
    </row>
    <row r="5" spans="1:15" ht="15.75" customHeight="1" thickBot="1" x14ac:dyDescent="0.25">
      <c r="A5" s="5" t="s">
        <v>0</v>
      </c>
      <c r="B5" s="58" t="s">
        <v>38</v>
      </c>
      <c r="C5" s="58"/>
      <c r="D5" s="58"/>
      <c r="E5" s="59"/>
      <c r="F5" s="66"/>
      <c r="G5" s="60" t="s">
        <v>32</v>
      </c>
      <c r="H5" s="58"/>
      <c r="I5" s="58"/>
      <c r="J5" s="58"/>
      <c r="K5" s="58"/>
      <c r="L5" s="58"/>
      <c r="M5" s="59"/>
      <c r="N5" s="61"/>
    </row>
    <row r="6" spans="1:15" ht="17.25" customHeight="1" x14ac:dyDescent="0.2">
      <c r="A6" s="36" t="s">
        <v>9</v>
      </c>
      <c r="B6" s="6">
        <v>251</v>
      </c>
      <c r="C6" s="6">
        <v>358</v>
      </c>
      <c r="D6" s="6">
        <v>450</v>
      </c>
      <c r="E6" s="44">
        <v>552</v>
      </c>
      <c r="F6" s="67"/>
      <c r="G6" s="46">
        <v>359</v>
      </c>
      <c r="H6" s="7">
        <v>450.89</v>
      </c>
      <c r="I6" s="7">
        <v>552</v>
      </c>
      <c r="J6" s="8">
        <v>586.04</v>
      </c>
      <c r="K6" s="8">
        <v>700</v>
      </c>
      <c r="L6" s="8">
        <v>804</v>
      </c>
      <c r="M6" s="8">
        <v>900</v>
      </c>
      <c r="N6" s="9">
        <v>1200</v>
      </c>
      <c r="O6" s="10"/>
    </row>
    <row r="7" spans="1:15" ht="18.75" customHeight="1" x14ac:dyDescent="0.2">
      <c r="A7" s="37" t="s">
        <v>8</v>
      </c>
      <c r="B7" s="11">
        <v>5222</v>
      </c>
      <c r="C7" s="11">
        <v>6824</v>
      </c>
      <c r="D7" s="11">
        <v>8397</v>
      </c>
      <c r="E7" s="42">
        <v>8998</v>
      </c>
      <c r="F7" s="67"/>
      <c r="G7" s="70" t="s">
        <v>33</v>
      </c>
      <c r="H7" s="71"/>
      <c r="I7" s="71"/>
      <c r="J7" s="71"/>
      <c r="K7" s="71"/>
      <c r="L7" s="71"/>
      <c r="M7" s="71"/>
      <c r="N7" s="72"/>
      <c r="O7" s="10"/>
    </row>
    <row r="8" spans="1:15" ht="15" customHeight="1" x14ac:dyDescent="0.2">
      <c r="A8" s="37" t="s">
        <v>16</v>
      </c>
      <c r="B8" s="13">
        <v>31000000</v>
      </c>
      <c r="C8" s="13">
        <v>42500000</v>
      </c>
      <c r="D8" s="13">
        <v>52000000</v>
      </c>
      <c r="E8" s="41">
        <v>60000000</v>
      </c>
      <c r="F8" s="67"/>
      <c r="G8" s="69"/>
      <c r="H8" s="69"/>
      <c r="I8" s="69"/>
      <c r="J8" s="69"/>
      <c r="K8" s="69"/>
      <c r="L8" s="69"/>
      <c r="M8" s="69"/>
      <c r="N8" s="73"/>
      <c r="O8" s="10"/>
    </row>
    <row r="9" spans="1:15" ht="15" customHeight="1" x14ac:dyDescent="0.2">
      <c r="A9" s="37" t="s">
        <v>17</v>
      </c>
      <c r="B9" s="69"/>
      <c r="C9" s="69"/>
      <c r="D9" s="69"/>
      <c r="E9" s="69"/>
      <c r="F9" s="67"/>
      <c r="G9" s="32">
        <v>56000</v>
      </c>
      <c r="H9" s="13">
        <v>56000</v>
      </c>
      <c r="I9" s="32">
        <v>56000</v>
      </c>
      <c r="J9" s="13">
        <v>56000</v>
      </c>
      <c r="K9" s="32">
        <v>56000</v>
      </c>
      <c r="L9" s="13">
        <v>56000</v>
      </c>
      <c r="M9" s="32">
        <v>56000</v>
      </c>
      <c r="N9" s="13">
        <v>56000</v>
      </c>
      <c r="O9" s="10"/>
    </row>
    <row r="10" spans="1:15" ht="15" customHeight="1" x14ac:dyDescent="0.2">
      <c r="A10" s="37" t="s">
        <v>10</v>
      </c>
      <c r="B10" s="31">
        <v>4050</v>
      </c>
      <c r="C10" s="31">
        <v>4050</v>
      </c>
      <c r="D10" s="31">
        <v>4050</v>
      </c>
      <c r="E10" s="31">
        <v>4050</v>
      </c>
      <c r="F10" s="67"/>
      <c r="G10" s="31">
        <v>4050</v>
      </c>
      <c r="H10" s="31">
        <v>4050</v>
      </c>
      <c r="I10" s="31">
        <v>4050</v>
      </c>
      <c r="J10" s="31">
        <v>4050</v>
      </c>
      <c r="K10" s="31">
        <v>4050</v>
      </c>
      <c r="L10" s="31">
        <v>4050</v>
      </c>
      <c r="M10" s="31">
        <v>4050</v>
      </c>
      <c r="N10" s="31">
        <v>4050</v>
      </c>
      <c r="O10" s="10"/>
    </row>
    <row r="11" spans="1:15" ht="15" customHeight="1" x14ac:dyDescent="0.2">
      <c r="A11" s="37" t="s">
        <v>11</v>
      </c>
      <c r="B11" s="11">
        <v>825</v>
      </c>
      <c r="C11" s="11">
        <v>825</v>
      </c>
      <c r="D11" s="11">
        <v>825</v>
      </c>
      <c r="E11" s="42">
        <v>825</v>
      </c>
      <c r="F11" s="67"/>
      <c r="G11" s="31">
        <v>825</v>
      </c>
      <c r="H11" s="11">
        <v>825</v>
      </c>
      <c r="I11" s="11">
        <v>825</v>
      </c>
      <c r="J11" s="11">
        <v>825</v>
      </c>
      <c r="K11" s="11">
        <v>825</v>
      </c>
      <c r="L11" s="11">
        <v>825</v>
      </c>
      <c r="M11" s="11">
        <v>825</v>
      </c>
      <c r="N11" s="12">
        <v>825</v>
      </c>
      <c r="O11" s="10"/>
    </row>
    <row r="12" spans="1:15" ht="15" customHeight="1" x14ac:dyDescent="0.2">
      <c r="A12" s="37" t="s">
        <v>36</v>
      </c>
      <c r="B12" s="31">
        <f t="shared" ref="B12:E12" si="0">B8*7.5%</f>
        <v>2325000</v>
      </c>
      <c r="C12" s="31">
        <f t="shared" si="0"/>
        <v>3187500</v>
      </c>
      <c r="D12" s="31">
        <f t="shared" si="0"/>
        <v>3900000</v>
      </c>
      <c r="E12" s="45">
        <f t="shared" si="0"/>
        <v>4500000</v>
      </c>
      <c r="F12" s="67"/>
      <c r="G12" s="31">
        <f>G9*6%</f>
        <v>3360</v>
      </c>
      <c r="H12" s="11">
        <f>H9*6%</f>
        <v>3360</v>
      </c>
      <c r="I12" s="11">
        <f>I9*12%</f>
        <v>6720</v>
      </c>
      <c r="J12" s="11">
        <f>J9*15%</f>
        <v>8400</v>
      </c>
      <c r="K12" s="11">
        <f>K9*12%</f>
        <v>6720</v>
      </c>
      <c r="L12" s="11">
        <f>L9*15%</f>
        <v>8400</v>
      </c>
      <c r="M12" s="11">
        <f>M9*6%</f>
        <v>3360</v>
      </c>
      <c r="N12" s="11">
        <f>N9*12%</f>
        <v>6720</v>
      </c>
      <c r="O12" s="10"/>
    </row>
    <row r="13" spans="1:15" ht="15" customHeight="1" x14ac:dyDescent="0.2">
      <c r="A13" s="37" t="s">
        <v>1</v>
      </c>
      <c r="B13" s="11">
        <f>B8</f>
        <v>31000000</v>
      </c>
      <c r="C13" s="11">
        <f>C8</f>
        <v>42500000</v>
      </c>
      <c r="D13" s="11">
        <f>D8</f>
        <v>52000000</v>
      </c>
      <c r="E13" s="42">
        <f>E8</f>
        <v>60000000</v>
      </c>
      <c r="F13" s="67"/>
      <c r="G13" s="31">
        <f>G6*G9</f>
        <v>20104000</v>
      </c>
      <c r="H13" s="11">
        <f t="shared" ref="H13:N13" si="1">H6*H9</f>
        <v>25249840</v>
      </c>
      <c r="I13" s="11">
        <f t="shared" si="1"/>
        <v>30912000</v>
      </c>
      <c r="J13" s="11">
        <f t="shared" si="1"/>
        <v>32818239.999999996</v>
      </c>
      <c r="K13" s="11">
        <f t="shared" ref="K13" si="2">K6*K9</f>
        <v>39200000</v>
      </c>
      <c r="L13" s="11">
        <f t="shared" si="1"/>
        <v>45024000</v>
      </c>
      <c r="M13" s="11">
        <f t="shared" ref="M13" si="3">M6*M9</f>
        <v>50400000</v>
      </c>
      <c r="N13" s="12">
        <f t="shared" si="1"/>
        <v>67200000</v>
      </c>
      <c r="O13" s="10"/>
    </row>
    <row r="14" spans="1:15" ht="15" customHeight="1" x14ac:dyDescent="0.2">
      <c r="A14" s="37" t="s">
        <v>37</v>
      </c>
      <c r="B14" s="33">
        <f t="shared" ref="B14:E14" si="4">4.2%*B13</f>
        <v>1302000</v>
      </c>
      <c r="C14" s="33">
        <f t="shared" si="4"/>
        <v>1785000</v>
      </c>
      <c r="D14" s="33">
        <f t="shared" si="4"/>
        <v>2184000</v>
      </c>
      <c r="E14" s="33">
        <f t="shared" si="4"/>
        <v>2520000</v>
      </c>
      <c r="F14" s="67"/>
      <c r="G14" s="33"/>
      <c r="H14" s="14"/>
      <c r="I14" s="14"/>
      <c r="J14" s="14"/>
      <c r="K14" s="14"/>
      <c r="L14" s="14"/>
      <c r="M14" s="14"/>
      <c r="N14" s="15"/>
      <c r="O14" s="10"/>
    </row>
    <row r="15" spans="1:15" ht="15" customHeight="1" x14ac:dyDescent="0.2">
      <c r="A15" s="37" t="s">
        <v>2</v>
      </c>
      <c r="B15" s="11">
        <f t="shared" ref="B15:N15" si="5">B14+B13</f>
        <v>32302000</v>
      </c>
      <c r="C15" s="11">
        <f t="shared" si="5"/>
        <v>44285000</v>
      </c>
      <c r="D15" s="14">
        <f t="shared" si="5"/>
        <v>54184000</v>
      </c>
      <c r="E15" s="43">
        <f t="shared" si="5"/>
        <v>62520000</v>
      </c>
      <c r="F15" s="67"/>
      <c r="G15" s="33">
        <f t="shared" si="5"/>
        <v>20104000</v>
      </c>
      <c r="H15" s="14">
        <f t="shared" si="5"/>
        <v>25249840</v>
      </c>
      <c r="I15" s="14">
        <f t="shared" si="5"/>
        <v>30912000</v>
      </c>
      <c r="J15" s="14">
        <f t="shared" si="5"/>
        <v>32818239.999999996</v>
      </c>
      <c r="K15" s="14">
        <f t="shared" ref="K15" si="6">K14+K13</f>
        <v>39200000</v>
      </c>
      <c r="L15" s="14">
        <f t="shared" si="5"/>
        <v>45024000</v>
      </c>
      <c r="M15" s="14">
        <f t="shared" ref="M15" si="7">M14+M13</f>
        <v>50400000</v>
      </c>
      <c r="N15" s="15">
        <f t="shared" si="5"/>
        <v>67200000</v>
      </c>
      <c r="O15" s="10"/>
    </row>
    <row r="16" spans="1:15" ht="15" customHeight="1" x14ac:dyDescent="0.2">
      <c r="A16" s="37" t="s">
        <v>3</v>
      </c>
      <c r="B16" s="11">
        <f t="shared" ref="B16:N16" si="8">B10*B6</f>
        <v>1016550</v>
      </c>
      <c r="C16" s="11">
        <f t="shared" si="8"/>
        <v>1449900</v>
      </c>
      <c r="D16" s="11">
        <f t="shared" si="8"/>
        <v>1822500</v>
      </c>
      <c r="E16" s="42">
        <f t="shared" si="8"/>
        <v>2235600</v>
      </c>
      <c r="F16" s="67"/>
      <c r="G16" s="31">
        <f>G10*G6</f>
        <v>1453950</v>
      </c>
      <c r="H16" s="11">
        <f t="shared" si="8"/>
        <v>1826104.5</v>
      </c>
      <c r="I16" s="11">
        <f t="shared" si="8"/>
        <v>2235600</v>
      </c>
      <c r="J16" s="11">
        <f t="shared" si="8"/>
        <v>2373462</v>
      </c>
      <c r="K16" s="11">
        <f t="shared" ref="K16" si="9">K10*K6</f>
        <v>2835000</v>
      </c>
      <c r="L16" s="11">
        <f t="shared" si="8"/>
        <v>3256200</v>
      </c>
      <c r="M16" s="11">
        <f t="shared" ref="M16" si="10">M10*M6</f>
        <v>3645000</v>
      </c>
      <c r="N16" s="12">
        <f t="shared" si="8"/>
        <v>4860000</v>
      </c>
      <c r="O16" s="10"/>
    </row>
    <row r="17" spans="1:18" ht="15" customHeight="1" x14ac:dyDescent="0.2">
      <c r="A17" s="37" t="s">
        <v>4</v>
      </c>
      <c r="B17" s="11">
        <f t="shared" ref="B17:N17" si="11">B11*B6</f>
        <v>207075</v>
      </c>
      <c r="C17" s="11">
        <f t="shared" si="11"/>
        <v>295350</v>
      </c>
      <c r="D17" s="11">
        <f t="shared" si="11"/>
        <v>371250</v>
      </c>
      <c r="E17" s="42">
        <f t="shared" si="11"/>
        <v>455400</v>
      </c>
      <c r="F17" s="67"/>
      <c r="G17" s="31">
        <f t="shared" si="11"/>
        <v>296175</v>
      </c>
      <c r="H17" s="11">
        <f t="shared" si="11"/>
        <v>371984.25</v>
      </c>
      <c r="I17" s="11">
        <f t="shared" si="11"/>
        <v>455400</v>
      </c>
      <c r="J17" s="11">
        <f>J11*J6</f>
        <v>483482.99999999994</v>
      </c>
      <c r="K17" s="11">
        <f t="shared" ref="K17" si="12">K11*K6</f>
        <v>577500</v>
      </c>
      <c r="L17" s="11">
        <f t="shared" si="11"/>
        <v>663300</v>
      </c>
      <c r="M17" s="11">
        <f t="shared" ref="M17" si="13">M11*M6</f>
        <v>742500</v>
      </c>
      <c r="N17" s="12">
        <f t="shared" si="11"/>
        <v>990000</v>
      </c>
      <c r="O17" s="10"/>
      <c r="R17" s="4" t="s">
        <v>28</v>
      </c>
    </row>
    <row r="18" spans="1:18" ht="15" customHeight="1" x14ac:dyDescent="0.2">
      <c r="A18" s="37"/>
      <c r="B18" s="14"/>
      <c r="C18" s="14"/>
      <c r="D18" s="14"/>
      <c r="E18" s="43"/>
      <c r="F18" s="67"/>
      <c r="G18" s="33"/>
      <c r="H18" s="14"/>
      <c r="I18" s="14"/>
      <c r="J18" s="14"/>
      <c r="K18" s="14"/>
      <c r="L18" s="14"/>
      <c r="M18" s="14"/>
      <c r="N18" s="14"/>
      <c r="O18" s="10" t="s">
        <v>28</v>
      </c>
    </row>
    <row r="19" spans="1:18" ht="15" customHeight="1" x14ac:dyDescent="0.2">
      <c r="A19" s="37" t="s">
        <v>7</v>
      </c>
      <c r="B19" s="33">
        <f t="shared" ref="B19:E19" si="14">B16+B17</f>
        <v>1223625</v>
      </c>
      <c r="C19" s="33">
        <f t="shared" si="14"/>
        <v>1745250</v>
      </c>
      <c r="D19" s="33">
        <f t="shared" si="14"/>
        <v>2193750</v>
      </c>
      <c r="E19" s="33">
        <f t="shared" si="14"/>
        <v>2691000</v>
      </c>
      <c r="F19" s="67"/>
      <c r="G19" s="33">
        <f>G16+G17</f>
        <v>1750125</v>
      </c>
      <c r="H19" s="14">
        <f t="shared" ref="H19:N19" si="15">H16+H17</f>
        <v>2198088.75</v>
      </c>
      <c r="I19" s="14">
        <f t="shared" si="15"/>
        <v>2691000</v>
      </c>
      <c r="J19" s="14">
        <f t="shared" si="15"/>
        <v>2856945</v>
      </c>
      <c r="K19" s="14">
        <f t="shared" si="15"/>
        <v>3412500</v>
      </c>
      <c r="L19" s="14">
        <f t="shared" si="15"/>
        <v>3919500</v>
      </c>
      <c r="M19" s="14">
        <f t="shared" si="15"/>
        <v>4387500</v>
      </c>
      <c r="N19" s="14">
        <f t="shared" si="15"/>
        <v>5850000</v>
      </c>
      <c r="O19" s="10"/>
    </row>
    <row r="20" spans="1:18" ht="15" customHeight="1" x14ac:dyDescent="0.2">
      <c r="A20" s="37" t="s">
        <v>18</v>
      </c>
      <c r="B20" s="33">
        <f t="shared" ref="B20:E20" si="16">B12</f>
        <v>2325000</v>
      </c>
      <c r="C20" s="33">
        <f t="shared" si="16"/>
        <v>3187500</v>
      </c>
      <c r="D20" s="33">
        <f t="shared" si="16"/>
        <v>3900000</v>
      </c>
      <c r="E20" s="33">
        <f t="shared" si="16"/>
        <v>4500000</v>
      </c>
      <c r="F20" s="67"/>
      <c r="G20" s="33">
        <f>G12*G6</f>
        <v>1206240</v>
      </c>
      <c r="H20" s="14">
        <f t="shared" ref="H20:N20" si="17">H12*H6</f>
        <v>1514990.4</v>
      </c>
      <c r="I20" s="14">
        <f t="shared" si="17"/>
        <v>3709440</v>
      </c>
      <c r="J20" s="14">
        <f t="shared" si="17"/>
        <v>4922736</v>
      </c>
      <c r="K20" s="14">
        <f t="shared" si="17"/>
        <v>4704000</v>
      </c>
      <c r="L20" s="14">
        <f t="shared" si="17"/>
        <v>6753600</v>
      </c>
      <c r="M20" s="14">
        <f t="shared" si="17"/>
        <v>3024000</v>
      </c>
      <c r="N20" s="14">
        <f t="shared" si="17"/>
        <v>8064000</v>
      </c>
      <c r="O20" s="10"/>
    </row>
    <row r="21" spans="1:18" ht="15" customHeight="1" x14ac:dyDescent="0.2">
      <c r="A21" s="37" t="s">
        <v>37</v>
      </c>
      <c r="B21" s="33">
        <f t="shared" ref="B21:E21" si="18">B20*4.2%</f>
        <v>97650</v>
      </c>
      <c r="C21" s="33">
        <f t="shared" si="18"/>
        <v>133875</v>
      </c>
      <c r="D21" s="33">
        <f t="shared" si="18"/>
        <v>163800</v>
      </c>
      <c r="E21" s="33">
        <f t="shared" si="18"/>
        <v>189000</v>
      </c>
      <c r="F21" s="67"/>
      <c r="G21" s="33"/>
      <c r="H21" s="14"/>
      <c r="I21" s="14"/>
      <c r="J21" s="14"/>
      <c r="K21" s="14"/>
      <c r="L21" s="14"/>
      <c r="M21" s="14"/>
      <c r="N21" s="14"/>
      <c r="O21" s="10"/>
    </row>
    <row r="22" spans="1:18" ht="15" customHeight="1" x14ac:dyDescent="0.2">
      <c r="A22" s="38" t="s">
        <v>28</v>
      </c>
      <c r="B22" s="34">
        <f t="shared" ref="B22:E22" si="19">B15+B19+B20+B21</f>
        <v>35948275</v>
      </c>
      <c r="C22" s="34">
        <f t="shared" si="19"/>
        <v>49351625</v>
      </c>
      <c r="D22" s="34">
        <f t="shared" si="19"/>
        <v>60441550</v>
      </c>
      <c r="E22" s="34">
        <f t="shared" si="19"/>
        <v>69900000</v>
      </c>
      <c r="F22" s="67"/>
      <c r="G22" s="34">
        <f>G15+G19+G20</f>
        <v>23060365</v>
      </c>
      <c r="H22" s="34">
        <f t="shared" ref="H22:N22" si="20">H15+H19+H20</f>
        <v>28962919.149999999</v>
      </c>
      <c r="I22" s="34">
        <f t="shared" si="20"/>
        <v>37312440</v>
      </c>
      <c r="J22" s="34">
        <f t="shared" si="20"/>
        <v>40597921</v>
      </c>
      <c r="K22" s="34">
        <f t="shared" si="20"/>
        <v>47316500</v>
      </c>
      <c r="L22" s="34">
        <f t="shared" si="20"/>
        <v>55697100</v>
      </c>
      <c r="M22" s="34">
        <f t="shared" si="20"/>
        <v>57811500</v>
      </c>
      <c r="N22" s="34">
        <f t="shared" si="20"/>
        <v>81114000</v>
      </c>
      <c r="O22" s="10"/>
    </row>
    <row r="23" spans="1:18" ht="15" customHeight="1" x14ac:dyDescent="0.2">
      <c r="A23" s="39" t="s">
        <v>5</v>
      </c>
      <c r="B23" s="11">
        <f>400*B6</f>
        <v>100400</v>
      </c>
      <c r="C23" s="11">
        <f>400*C6</f>
        <v>143200</v>
      </c>
      <c r="D23" s="11">
        <f>400*D6</f>
        <v>180000</v>
      </c>
      <c r="E23" s="42">
        <f>400*E6</f>
        <v>220800</v>
      </c>
      <c r="F23" s="67"/>
      <c r="G23" s="31">
        <f t="shared" ref="G23:N23" si="21">400*G6</f>
        <v>143600</v>
      </c>
      <c r="H23" s="11">
        <f t="shared" si="21"/>
        <v>180356</v>
      </c>
      <c r="I23" s="11">
        <f t="shared" si="21"/>
        <v>220800</v>
      </c>
      <c r="J23" s="11">
        <f t="shared" si="21"/>
        <v>234416</v>
      </c>
      <c r="K23" s="11">
        <f t="shared" si="21"/>
        <v>280000</v>
      </c>
      <c r="L23" s="11">
        <f t="shared" si="21"/>
        <v>321600</v>
      </c>
      <c r="M23" s="11">
        <f t="shared" si="21"/>
        <v>360000</v>
      </c>
      <c r="N23" s="12">
        <f t="shared" si="21"/>
        <v>480000</v>
      </c>
      <c r="O23" s="10"/>
    </row>
    <row r="24" spans="1:18" ht="15.75" customHeight="1" thickBot="1" x14ac:dyDescent="0.25">
      <c r="A24" s="40" t="s">
        <v>6</v>
      </c>
      <c r="B24" s="35">
        <f t="shared" ref="B24:E24" si="22">B22+B23</f>
        <v>36048675</v>
      </c>
      <c r="C24" s="35">
        <f t="shared" si="22"/>
        <v>49494825</v>
      </c>
      <c r="D24" s="35">
        <f t="shared" si="22"/>
        <v>60621550</v>
      </c>
      <c r="E24" s="35">
        <f t="shared" si="22"/>
        <v>70120800</v>
      </c>
      <c r="F24" s="68"/>
      <c r="G24" s="35">
        <f>G22+G23</f>
        <v>23203965</v>
      </c>
      <c r="H24" s="16">
        <f t="shared" ref="H24:N24" si="23">H22+H23</f>
        <v>29143275.149999999</v>
      </c>
      <c r="I24" s="16">
        <f t="shared" si="23"/>
        <v>37533240</v>
      </c>
      <c r="J24" s="16">
        <f>J22+J23</f>
        <v>40832337</v>
      </c>
      <c r="K24" s="16">
        <f t="shared" ref="K24" si="24">K22+K23</f>
        <v>47596500</v>
      </c>
      <c r="L24" s="16">
        <f t="shared" si="23"/>
        <v>56018700</v>
      </c>
      <c r="M24" s="16">
        <f t="shared" ref="M24" si="25">M22+M23</f>
        <v>58171500</v>
      </c>
      <c r="N24" s="17">
        <f t="shared" si="23"/>
        <v>81594000</v>
      </c>
      <c r="O24" s="10"/>
    </row>
    <row r="25" spans="1:18" x14ac:dyDescent="0.2">
      <c r="A25" s="18"/>
      <c r="B25" s="19"/>
      <c r="C25" s="19"/>
      <c r="D25" s="19"/>
      <c r="E25" s="19"/>
      <c r="F25" s="19"/>
      <c r="G25" s="19"/>
      <c r="H25" s="19"/>
      <c r="I25" s="19"/>
      <c r="J25" s="19"/>
      <c r="K25" s="19"/>
      <c r="L25" s="19"/>
      <c r="M25" s="19"/>
      <c r="N25" s="20"/>
    </row>
    <row r="26" spans="1:18" ht="18.75" customHeight="1" x14ac:dyDescent="0.2">
      <c r="A26" s="74"/>
      <c r="B26" s="75"/>
      <c r="C26" s="75"/>
      <c r="D26" s="75"/>
      <c r="E26" s="75"/>
      <c r="F26" s="75"/>
      <c r="G26" s="75"/>
      <c r="H26" s="75"/>
      <c r="I26" s="75"/>
      <c r="J26" s="75"/>
      <c r="K26" s="75"/>
      <c r="L26" s="75"/>
      <c r="M26" s="75"/>
      <c r="N26" s="76"/>
    </row>
    <row r="27" spans="1:18" x14ac:dyDescent="0.2">
      <c r="A27" s="55" t="s">
        <v>12</v>
      </c>
      <c r="B27" s="56"/>
      <c r="C27" s="56"/>
      <c r="D27" s="56"/>
      <c r="E27" s="56"/>
      <c r="F27" s="56"/>
      <c r="G27" s="56"/>
      <c r="H27" s="56"/>
      <c r="I27" s="56"/>
      <c r="J27" s="56"/>
      <c r="K27" s="56"/>
      <c r="L27" s="56"/>
      <c r="M27" s="56"/>
      <c r="N27" s="57"/>
    </row>
    <row r="28" spans="1:18" ht="15.75" customHeight="1" x14ac:dyDescent="0.2">
      <c r="A28" s="55" t="s">
        <v>13</v>
      </c>
      <c r="B28" s="56"/>
      <c r="C28" s="56"/>
      <c r="D28" s="56"/>
      <c r="E28" s="56"/>
      <c r="F28" s="56"/>
      <c r="G28" s="56"/>
      <c r="H28" s="56"/>
      <c r="I28" s="56"/>
      <c r="J28" s="56"/>
      <c r="K28" s="56"/>
      <c r="L28" s="56"/>
      <c r="M28" s="56"/>
      <c r="N28" s="57"/>
    </row>
    <row r="29" spans="1:18" ht="27" customHeight="1" x14ac:dyDescent="0.2">
      <c r="A29" s="52" t="s">
        <v>14</v>
      </c>
      <c r="B29" s="53"/>
      <c r="C29" s="53"/>
      <c r="D29" s="53"/>
      <c r="E29" s="53"/>
      <c r="F29" s="53"/>
      <c r="G29" s="53"/>
      <c r="H29" s="53"/>
      <c r="I29" s="53"/>
      <c r="J29" s="53"/>
      <c r="K29" s="53"/>
      <c r="L29" s="53"/>
      <c r="M29" s="53"/>
      <c r="N29" s="54"/>
    </row>
    <row r="30" spans="1:18" ht="27.75" customHeight="1" x14ac:dyDescent="0.2">
      <c r="A30" s="52" t="s">
        <v>15</v>
      </c>
      <c r="B30" s="53"/>
      <c r="C30" s="53"/>
      <c r="D30" s="53"/>
      <c r="E30" s="53"/>
      <c r="F30" s="53"/>
      <c r="G30" s="53"/>
      <c r="H30" s="53"/>
      <c r="I30" s="53"/>
      <c r="J30" s="53"/>
      <c r="K30" s="53"/>
      <c r="L30" s="53"/>
      <c r="M30" s="53"/>
      <c r="N30" s="54"/>
    </row>
    <row r="31" spans="1:18" x14ac:dyDescent="0.2">
      <c r="A31" s="55" t="s">
        <v>20</v>
      </c>
      <c r="B31" s="56"/>
      <c r="C31" s="56"/>
      <c r="D31" s="56"/>
      <c r="E31" s="56"/>
      <c r="F31" s="56"/>
      <c r="G31" s="56"/>
      <c r="H31" s="56"/>
      <c r="I31" s="56"/>
      <c r="J31" s="56"/>
      <c r="K31" s="56"/>
      <c r="L31" s="56"/>
      <c r="M31" s="56"/>
      <c r="N31" s="57"/>
    </row>
    <row r="32" spans="1:18" x14ac:dyDescent="0.2">
      <c r="A32" s="55" t="s">
        <v>21</v>
      </c>
      <c r="B32" s="56"/>
      <c r="C32" s="56"/>
      <c r="D32" s="56"/>
      <c r="E32" s="56"/>
      <c r="F32" s="56"/>
      <c r="G32" s="56"/>
      <c r="H32" s="56"/>
      <c r="I32" s="56"/>
      <c r="J32" s="56"/>
      <c r="K32" s="56"/>
      <c r="L32" s="56"/>
      <c r="M32" s="56"/>
      <c r="N32" s="57"/>
    </row>
    <row r="33" spans="1:14" x14ac:dyDescent="0.2">
      <c r="A33" s="23"/>
      <c r="B33" s="21"/>
      <c r="C33" s="21"/>
      <c r="D33" s="21"/>
      <c r="E33" s="21"/>
      <c r="F33" s="21"/>
      <c r="G33" s="21"/>
      <c r="H33" s="21"/>
      <c r="I33" s="21"/>
      <c r="J33" s="21"/>
      <c r="K33" s="21"/>
      <c r="L33" s="21"/>
      <c r="M33" s="21"/>
      <c r="N33" s="22"/>
    </row>
    <row r="34" spans="1:14" ht="13.5" thickBot="1" x14ac:dyDescent="0.25">
      <c r="A34" s="24" t="s">
        <v>27</v>
      </c>
      <c r="B34" s="25"/>
      <c r="C34" s="25"/>
      <c r="D34" s="3"/>
      <c r="E34" s="25"/>
      <c r="F34" s="25"/>
      <c r="G34" s="25"/>
      <c r="H34" s="25"/>
      <c r="I34" s="25"/>
      <c r="J34" s="25"/>
      <c r="K34" s="25"/>
      <c r="L34" s="25"/>
      <c r="M34" s="25"/>
      <c r="N34" s="26"/>
    </row>
    <row r="35" spans="1:14" x14ac:dyDescent="0.2">
      <c r="A35" s="21"/>
      <c r="B35" s="21"/>
      <c r="C35" s="21"/>
      <c r="D35" s="30"/>
      <c r="E35" s="21"/>
      <c r="F35" s="21"/>
      <c r="G35" s="21"/>
      <c r="H35" s="21"/>
      <c r="I35" s="21"/>
      <c r="J35" s="21"/>
      <c r="K35" s="21"/>
      <c r="L35" s="21"/>
      <c r="M35" s="21"/>
      <c r="N35" s="21"/>
    </row>
    <row r="36" spans="1:14" ht="13.5" thickBot="1" x14ac:dyDescent="0.25">
      <c r="D36" s="1"/>
    </row>
    <row r="37" spans="1:14" ht="26.25" customHeight="1" thickBot="1" x14ac:dyDescent="0.25">
      <c r="A37" s="50" t="s">
        <v>25</v>
      </c>
      <c r="C37" s="47" t="s">
        <v>34</v>
      </c>
      <c r="D37" s="48"/>
    </row>
    <row r="38" spans="1:14" x14ac:dyDescent="0.2">
      <c r="A38" s="27" t="s">
        <v>30</v>
      </c>
      <c r="C38" s="47" t="s">
        <v>35</v>
      </c>
      <c r="D38" s="49"/>
    </row>
    <row r="39" spans="1:14" x14ac:dyDescent="0.2">
      <c r="A39" s="28" t="s">
        <v>29</v>
      </c>
      <c r="D39" s="2"/>
    </row>
    <row r="40" spans="1:14" ht="13.5" thickBot="1" x14ac:dyDescent="0.25">
      <c r="A40" s="29" t="s">
        <v>31</v>
      </c>
      <c r="D40" s="1"/>
    </row>
    <row r="41" spans="1:14" ht="32.25" customHeight="1" thickBot="1" x14ac:dyDescent="0.25">
      <c r="A41" s="51"/>
      <c r="D41" s="1"/>
    </row>
    <row r="42" spans="1:14" ht="21" customHeight="1" thickBot="1" x14ac:dyDescent="0.25">
      <c r="A42" s="50" t="s">
        <v>26</v>
      </c>
      <c r="D42" s="1"/>
    </row>
    <row r="43" spans="1:14" x14ac:dyDescent="0.2">
      <c r="A43" s="27" t="s">
        <v>22</v>
      </c>
      <c r="D43" s="1"/>
    </row>
    <row r="44" spans="1:14" x14ac:dyDescent="0.2">
      <c r="A44" s="28" t="s">
        <v>23</v>
      </c>
      <c r="D44" s="1"/>
    </row>
    <row r="45" spans="1:14" ht="13.5" thickBot="1" x14ac:dyDescent="0.25">
      <c r="A45" s="29" t="s">
        <v>24</v>
      </c>
      <c r="D45" s="1"/>
    </row>
    <row r="46" spans="1:14" x14ac:dyDescent="0.2">
      <c r="D46" s="1"/>
    </row>
    <row r="47" spans="1:14" x14ac:dyDescent="0.2">
      <c r="D47" s="1"/>
    </row>
  </sheetData>
  <mergeCells count="14">
    <mergeCell ref="A4:N4"/>
    <mergeCell ref="A29:N29"/>
    <mergeCell ref="A28:N28"/>
    <mergeCell ref="A27:N27"/>
    <mergeCell ref="F5:F24"/>
    <mergeCell ref="B9:E9"/>
    <mergeCell ref="G7:N7"/>
    <mergeCell ref="G8:N8"/>
    <mergeCell ref="A26:N26"/>
    <mergeCell ref="A30:N30"/>
    <mergeCell ref="A31:N31"/>
    <mergeCell ref="A32:N32"/>
    <mergeCell ref="B5:E5"/>
    <mergeCell ref="G5:N5"/>
  </mergeCells>
  <pageMargins left="0.7" right="0.7" top="0.75" bottom="0.75" header="0.3" footer="0.3"/>
  <pageSetup paperSize="9" scale="52" orientation="landscape" r:id="rId1"/>
  <ignoredErrors>
    <ignoredError sqref="J1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Price Sheet </vt:lpstr>
      <vt:lpstr>'Price Sheet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2015-10-15T07:34:04Z</dcterms:modified>
</cp:coreProperties>
</file>