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60" windowWidth="20490" windowHeight="7695"/>
  </bookViews>
  <sheets>
    <sheet name="10th June`15" sheetId="2" r:id="rId1"/>
  </sheets>
  <calcPr calcId="145621"/>
</workbook>
</file>

<file path=xl/calcChain.xml><?xml version="1.0" encoding="utf-8"?>
<calcChain xmlns="http://schemas.openxmlformats.org/spreadsheetml/2006/main">
  <c r="D27" i="2" l="1"/>
  <c r="D26" i="2"/>
  <c r="E26" i="2"/>
  <c r="E27" i="2" s="1"/>
  <c r="F26" i="2"/>
  <c r="F27" i="2" s="1"/>
  <c r="G26" i="2"/>
  <c r="G27" i="2" s="1"/>
  <c r="H26" i="2"/>
  <c r="H27" i="2" s="1"/>
  <c r="I26" i="2"/>
  <c r="I27" i="2" s="1"/>
  <c r="J26" i="2"/>
  <c r="J27" i="2" s="1"/>
  <c r="C26" i="2"/>
  <c r="C27" i="2" s="1"/>
  <c r="H32" i="2" l="1"/>
  <c r="H31" i="2"/>
  <c r="H21" i="2"/>
  <c r="H22" i="2" s="1"/>
  <c r="H23" i="2" s="1"/>
  <c r="H19" i="2"/>
  <c r="H18" i="2"/>
  <c r="H8" i="2"/>
  <c r="H15" i="2" s="1"/>
  <c r="H16" i="2" s="1"/>
  <c r="H17" i="2" s="1"/>
  <c r="H28" i="2" l="1"/>
  <c r="H20" i="2"/>
  <c r="C31" i="2"/>
  <c r="J31" i="2"/>
  <c r="I31" i="2"/>
  <c r="G31" i="2"/>
  <c r="F31" i="2"/>
  <c r="E31" i="2"/>
  <c r="D31" i="2"/>
  <c r="H33" i="2" l="1"/>
  <c r="J8" i="2"/>
  <c r="J15" i="2" s="1"/>
  <c r="J16" i="2" s="1"/>
  <c r="I8" i="2"/>
  <c r="I15" i="2" s="1"/>
  <c r="I16" i="2" s="1"/>
  <c r="G8" i="2"/>
  <c r="G15" i="2" s="1"/>
  <c r="G16" i="2" s="1"/>
  <c r="F8" i="2"/>
  <c r="E8" i="2"/>
  <c r="E15" i="2" s="1"/>
  <c r="E16" i="2" s="1"/>
  <c r="D8" i="2"/>
  <c r="D15" i="2" s="1"/>
  <c r="D16" i="2" s="1"/>
  <c r="D17" i="2" s="1"/>
  <c r="C8" i="2"/>
  <c r="C15" i="2" s="1"/>
  <c r="C16" i="2" s="1"/>
  <c r="F16" i="2" l="1"/>
  <c r="F15" i="2"/>
  <c r="J13" i="2"/>
  <c r="I13" i="2"/>
  <c r="D32" i="2" l="1"/>
  <c r="E32" i="2"/>
  <c r="F32" i="2"/>
  <c r="G32" i="2"/>
  <c r="I32" i="2"/>
  <c r="J32" i="2"/>
  <c r="C32" i="2"/>
  <c r="D21" i="2"/>
  <c r="D22" i="2" s="1"/>
  <c r="E21" i="2"/>
  <c r="F21" i="2"/>
  <c r="F22" i="2" s="1"/>
  <c r="G21" i="2"/>
  <c r="G22" i="2" s="1"/>
  <c r="I21" i="2"/>
  <c r="J21" i="2"/>
  <c r="C21" i="2"/>
  <c r="C22" i="2" s="1"/>
  <c r="D19" i="2"/>
  <c r="E19" i="2"/>
  <c r="F19" i="2"/>
  <c r="G19" i="2"/>
  <c r="I19" i="2"/>
  <c r="J19" i="2"/>
  <c r="C19" i="2"/>
  <c r="D18" i="2"/>
  <c r="E18" i="2"/>
  <c r="F18" i="2"/>
  <c r="G18" i="2"/>
  <c r="I18" i="2"/>
  <c r="J18" i="2"/>
  <c r="C18" i="2"/>
  <c r="E22" i="2" l="1"/>
  <c r="E23" i="2" s="1"/>
  <c r="J20" i="2"/>
  <c r="E20" i="2"/>
  <c r="I20" i="2"/>
  <c r="D20" i="2"/>
  <c r="D28" i="2" s="1"/>
  <c r="G20" i="2"/>
  <c r="C20" i="2"/>
  <c r="F20" i="2"/>
  <c r="I17" i="2"/>
  <c r="I28" i="2" s="1"/>
  <c r="J22" i="2"/>
  <c r="J23" i="2" s="1"/>
  <c r="I22" i="2"/>
  <c r="I23" i="2" s="1"/>
  <c r="D23" i="2"/>
  <c r="C17" i="2"/>
  <c r="C28" i="2" s="1"/>
  <c r="F17" i="2"/>
  <c r="G23" i="2"/>
  <c r="J17" i="2"/>
  <c r="J28" i="2" s="1"/>
  <c r="E17" i="2"/>
  <c r="E28" i="2" s="1"/>
  <c r="C23" i="2"/>
  <c r="F23" i="2"/>
  <c r="G17" i="2"/>
  <c r="G28" i="2" s="1"/>
  <c r="F28" i="2" l="1"/>
  <c r="F33" i="2" s="1"/>
  <c r="D33" i="2"/>
  <c r="I33" i="2"/>
  <c r="E33" i="2"/>
  <c r="J33" i="2"/>
  <c r="C33" i="2"/>
  <c r="G33" i="2"/>
</calcChain>
</file>

<file path=xl/sharedStrings.xml><?xml version="1.0" encoding="utf-8"?>
<sst xmlns="http://schemas.openxmlformats.org/spreadsheetml/2006/main" count="63" uniqueCount="54">
  <si>
    <t>PARTICULARS</t>
  </si>
  <si>
    <t>Waving Teak</t>
  </si>
  <si>
    <t>Wandering Buds</t>
  </si>
  <si>
    <t>Whistling Palms</t>
  </si>
  <si>
    <t>Whspering Willows</t>
  </si>
  <si>
    <t>UNIT TYPE</t>
  </si>
  <si>
    <t>2BHK</t>
  </si>
  <si>
    <t>3BHK</t>
  </si>
  <si>
    <t>4BHK</t>
  </si>
  <si>
    <t xml:space="preserve">DUPLEX </t>
  </si>
  <si>
    <t xml:space="preserve"> VILLA-SMALL </t>
  </si>
  <si>
    <t xml:space="preserve"> VILLA </t>
  </si>
  <si>
    <t>EDC/SFT</t>
  </si>
  <si>
    <t>IDC/SFT</t>
  </si>
  <si>
    <t>PLC/SFT</t>
  </si>
  <si>
    <t>No of Parking</t>
  </si>
  <si>
    <t>Rate/Parking</t>
  </si>
  <si>
    <t>TOTAL</t>
  </si>
  <si>
    <t>Community Building Security Deposit (CBSD)</t>
  </si>
  <si>
    <t>Community Building Furnishing Charges (CBFC)</t>
  </si>
  <si>
    <t>Interest Free Maintenance Security Deposit (IFMSD)</t>
  </si>
  <si>
    <t>GRAND TOTAL</t>
  </si>
  <si>
    <t>Special Discount</t>
  </si>
  <si>
    <t>Net BSP/SFT</t>
  </si>
  <si>
    <t>S.Tax-4.2% on CBFC</t>
  </si>
  <si>
    <t>Duplex</t>
  </si>
  <si>
    <t>Total Piped Gas &amp; Geyser Charges</t>
  </si>
  <si>
    <t>Basic Sale Price</t>
  </si>
  <si>
    <t>Service Tax @ 4.2%</t>
  </si>
  <si>
    <t>External Development Charges (EDC)</t>
  </si>
  <si>
    <t>Infrastructure Development Charges (IDC)</t>
  </si>
  <si>
    <t>Total EDC &amp; IDC Charges</t>
  </si>
  <si>
    <t>Car Parking Charges (CPC)</t>
  </si>
  <si>
    <t>Service Tax @4.2%</t>
  </si>
  <si>
    <t>Total Car Parking Charges</t>
  </si>
  <si>
    <t>Cost of Piped Gas Connection</t>
  </si>
  <si>
    <t>Cost of Geyser</t>
  </si>
  <si>
    <t>Total Basic Sale Price</t>
  </si>
  <si>
    <t>Unit Area in sqft</t>
  </si>
  <si>
    <t>Basic Sale Price/sqft</t>
  </si>
  <si>
    <t>PRICE LIST - Windchants, Sec 112, Gurgaon</t>
  </si>
  <si>
    <t>* PLC as applicable</t>
  </si>
  <si>
    <t>Notes:</t>
  </si>
  <si>
    <t>1)      The above Basic Sale Price is valid as on date.</t>
  </si>
  <si>
    <t>2)      Service Tax shall be payable as per the Government rules and regulations and shall be payable with each instalment(s).</t>
  </si>
  <si>
    <t>3)      External Development Charges [EDC] &amp; Infrastructure Development Charges [IDC] and other incidental charges thereon are as presently applicable. Future upward/downward revision by the Government shall be extra.</t>
  </si>
  <si>
    <t>4)      Other charges towards Electric Sub Station and meter charges, water supply and consumption charges, sewage connection charges and any other charges levied by the Competent Authority will be proportionately charged. Additional amounts towards compliance of Haryana Apartment Ownership Act, 1963 (as amended time to time) and rules thereunder shall be payable at the time of offer of possession at prevailing rates.</t>
  </si>
  <si>
    <t>5)      The above instalments(s) shall become payable on demand irrespective of the order in which they are stated.</t>
  </si>
  <si>
    <t>6)      Earnest Money for the purposes of the booking and apartment buyer agreement shall mean 25% of BSP</t>
  </si>
  <si>
    <t>7)      The terms and conditions as per  the Apartment Buyer Agreement shall be applicable.</t>
  </si>
  <si>
    <t>Single PLC                   125</t>
  </si>
  <si>
    <t>Double PLC                 250</t>
  </si>
  <si>
    <t>Triple PLC                   300</t>
  </si>
  <si>
    <t>as applicable</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</si>
</sst>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0"/>
      <color theme="1"/>
      <name val="Calibri"/>
      <family val="2"/>
      <scheme val="minor"/>
    </font>
    <font>
      <b/>
      <sz val="10"/>
      <color rgb="FF000000"/>
      <name val="Calibri"/>
      <family val="2"/>
      <scheme val="minor"/>
    </font>
    <font>
      <sz val="10"/>
      <color rgb="FF000000"/>
      <name val="Calibri"/>
      <family val="2"/>
      <scheme val="minor"/>
    </font>
    <font>
      <b/>
      <sz val="10"/>
      <color theme="1"/>
      <name val="Calibri"/>
      <family val="2"/>
      <scheme val="minor"/>
    </font>
    <font>
      <b/>
      <sz val="12"/>
      <color theme="1"/>
      <name val="Calibri"/>
      <family val="2"/>
      <scheme val="minor"/>
    </font>
    <font>
      <b/>
      <u/>
      <sz val="9"/>
      <color theme="1"/>
      <name val="Times New Roman"/>
      <family val="1"/>
    </font>
    <font>
      <sz val="9"/>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63">
    <xf numFmtId="0" fontId="0" fillId="0" borderId="0" xfId="0"/>
    <xf numFmtId="0" fontId="1" fillId="0" borderId="0" xfId="0" applyFont="1"/>
    <xf numFmtId="0" fontId="1" fillId="0" borderId="1" xfId="0" applyFont="1" applyBorder="1"/>
    <xf numFmtId="1" fontId="1" fillId="0" borderId="1" xfId="0" applyNumberFormat="1" applyFont="1" applyBorder="1"/>
    <xf numFmtId="0" fontId="1" fillId="0" borderId="2" xfId="0" applyFont="1" applyBorder="1"/>
    <xf numFmtId="1" fontId="1" fillId="0" borderId="2" xfId="0" applyNumberFormat="1" applyFont="1" applyBorder="1"/>
    <xf numFmtId="0" fontId="2" fillId="0" borderId="3" xfId="0" applyFont="1" applyBorder="1" applyAlignment="1">
      <alignment vertical="center"/>
    </xf>
    <xf numFmtId="0" fontId="2" fillId="0" borderId="3" xfId="0" applyFont="1" applyFill="1" applyBorder="1" applyAlignment="1">
      <alignment horizontal="left" vertical="center"/>
    </xf>
    <xf numFmtId="0" fontId="2" fillId="0" borderId="3" xfId="0" applyFont="1" applyFill="1" applyBorder="1" applyAlignment="1">
      <alignment vertical="center"/>
    </xf>
    <xf numFmtId="0" fontId="1" fillId="0" borderId="1" xfId="0" applyFont="1" applyFill="1" applyBorder="1"/>
    <xf numFmtId="0" fontId="1" fillId="0" borderId="2" xfId="0" applyFont="1" applyFill="1" applyBorder="1"/>
    <xf numFmtId="0" fontId="2" fillId="2" borderId="4" xfId="0" applyFont="1" applyFill="1" applyBorder="1" applyAlignment="1">
      <alignment horizontal="center" vertical="center"/>
    </xf>
    <xf numFmtId="1" fontId="4" fillId="2" borderId="5" xfId="0" applyNumberFormat="1" applyFont="1" applyFill="1" applyBorder="1"/>
    <xf numFmtId="1" fontId="4" fillId="2" borderId="6" xfId="0" applyNumberFormat="1" applyFont="1" applyFill="1" applyBorder="1"/>
    <xf numFmtId="0" fontId="2" fillId="0" borderId="7" xfId="0" applyFont="1" applyBorder="1" applyAlignment="1">
      <alignment vertical="center"/>
    </xf>
    <xf numFmtId="0" fontId="1" fillId="0" borderId="8" xfId="0" applyFont="1" applyBorder="1"/>
    <xf numFmtId="0" fontId="1" fillId="0" borderId="9" xfId="0" applyFont="1" applyBorder="1"/>
    <xf numFmtId="0" fontId="2" fillId="2" borderId="5" xfId="0" applyFont="1" applyFill="1" applyBorder="1" applyAlignment="1">
      <alignment horizontal="right" vertical="center"/>
    </xf>
    <xf numFmtId="0" fontId="2" fillId="2" borderId="6" xfId="0" applyFont="1" applyFill="1" applyBorder="1" applyAlignment="1">
      <alignment horizontal="right" vertical="center"/>
    </xf>
    <xf numFmtId="0" fontId="2" fillId="2" borderId="7" xfId="0" applyFont="1" applyFill="1" applyBorder="1" applyAlignment="1">
      <alignment horizontal="center" vertical="center"/>
    </xf>
    <xf numFmtId="0" fontId="2" fillId="2" borderId="8" xfId="0" applyFont="1" applyFill="1" applyBorder="1" applyAlignment="1">
      <alignment horizontal="right" vertical="center"/>
    </xf>
    <xf numFmtId="0" fontId="2" fillId="2" borderId="9" xfId="0" applyFont="1" applyFill="1" applyBorder="1" applyAlignment="1">
      <alignment horizontal="right" vertical="center"/>
    </xf>
    <xf numFmtId="0" fontId="3" fillId="0" borderId="3" xfId="0" applyFont="1" applyBorder="1" applyAlignment="1">
      <alignment vertical="center"/>
    </xf>
    <xf numFmtId="0" fontId="4" fillId="0" borderId="0" xfId="0" applyFont="1"/>
    <xf numFmtId="0" fontId="4" fillId="0" borderId="1" xfId="0" applyFont="1" applyBorder="1"/>
    <xf numFmtId="1" fontId="4" fillId="0" borderId="1" xfId="0" applyNumberFormat="1" applyFont="1" applyBorder="1"/>
    <xf numFmtId="0" fontId="4" fillId="0" borderId="2" xfId="0" applyFont="1" applyBorder="1"/>
    <xf numFmtId="1" fontId="4" fillId="0" borderId="2" xfId="0" applyNumberFormat="1" applyFont="1" applyBorder="1"/>
    <xf numFmtId="0" fontId="4" fillId="0" borderId="1" xfId="0" applyFont="1" applyFill="1" applyBorder="1"/>
    <xf numFmtId="0" fontId="4" fillId="0" borderId="2" xfId="0" applyFont="1" applyFill="1" applyBorder="1"/>
    <xf numFmtId="0" fontId="3" fillId="0" borderId="3" xfId="0" applyFont="1" applyFill="1" applyBorder="1" applyAlignment="1">
      <alignment vertical="center"/>
    </xf>
    <xf numFmtId="0" fontId="2" fillId="2" borderId="3" xfId="0" applyFont="1" applyFill="1" applyBorder="1" applyAlignment="1">
      <alignment horizontal="center" vertical="center"/>
    </xf>
    <xf numFmtId="1" fontId="4" fillId="2" borderId="1" xfId="0" applyNumberFormat="1" applyFont="1" applyFill="1" applyBorder="1"/>
    <xf numFmtId="0" fontId="1" fillId="2" borderId="1" xfId="0" applyFont="1" applyFill="1" applyBorder="1"/>
    <xf numFmtId="0" fontId="1" fillId="2" borderId="2" xfId="0" applyFont="1" applyFill="1" applyBorder="1"/>
    <xf numFmtId="0" fontId="2" fillId="2" borderId="4" xfId="0" applyFont="1" applyFill="1" applyBorder="1" applyAlignment="1">
      <alignment horizontal="right" vertical="center"/>
    </xf>
    <xf numFmtId="0" fontId="2" fillId="3" borderId="3" xfId="0" applyFont="1" applyFill="1" applyBorder="1" applyAlignment="1">
      <alignment vertical="center"/>
    </xf>
    <xf numFmtId="0" fontId="1" fillId="3" borderId="1" xfId="0" applyFont="1" applyFill="1" applyBorder="1"/>
    <xf numFmtId="0" fontId="1" fillId="3" borderId="2" xfId="0" applyFont="1" applyFill="1" applyBorder="1"/>
    <xf numFmtId="0" fontId="5" fillId="0" borderId="0" xfId="0" applyFont="1"/>
    <xf numFmtId="0" fontId="2" fillId="2" borderId="8"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7" fillId="0" borderId="16" xfId="0" applyFont="1" applyBorder="1" applyAlignment="1">
      <alignment vertical="center"/>
    </xf>
    <xf numFmtId="0" fontId="7" fillId="0" borderId="0" xfId="0" applyFont="1" applyBorder="1" applyAlignment="1">
      <alignment vertical="center"/>
    </xf>
    <xf numFmtId="0" fontId="7" fillId="0" borderId="17" xfId="0" applyFont="1" applyBorder="1" applyAlignment="1">
      <alignment vertical="center"/>
    </xf>
    <xf numFmtId="0" fontId="7" fillId="0" borderId="16" xfId="0" applyFont="1" applyBorder="1" applyAlignment="1">
      <alignment vertical="center" wrapText="1"/>
    </xf>
    <xf numFmtId="0" fontId="7" fillId="0" borderId="0" xfId="0" applyFont="1" applyBorder="1" applyAlignment="1">
      <alignment vertical="center" wrapText="1"/>
    </xf>
    <xf numFmtId="0" fontId="7" fillId="0" borderId="17" xfId="0" applyFont="1" applyBorder="1" applyAlignment="1">
      <alignment vertical="center" wrapText="1"/>
    </xf>
    <xf numFmtId="0" fontId="7" fillId="0" borderId="16" xfId="0" applyFont="1" applyFill="1" applyBorder="1" applyAlignment="1"/>
    <xf numFmtId="0" fontId="7" fillId="0" borderId="0" xfId="0" applyFont="1" applyFill="1" applyBorder="1" applyAlignment="1"/>
    <xf numFmtId="0" fontId="7" fillId="0" borderId="17" xfId="0" applyFont="1" applyFill="1" applyBorder="1" applyAlignment="1"/>
    <xf numFmtId="0" fontId="7" fillId="0" borderId="18" xfId="0" applyFont="1" applyBorder="1" applyAlignment="1">
      <alignment vertical="center"/>
    </xf>
    <xf numFmtId="0" fontId="7" fillId="0" borderId="19" xfId="0" applyFont="1" applyBorder="1" applyAlignment="1">
      <alignment vertical="center"/>
    </xf>
    <xf numFmtId="0" fontId="7" fillId="0" borderId="20" xfId="0" applyFont="1" applyBorder="1" applyAlignment="1">
      <alignment vertical="center"/>
    </xf>
    <xf numFmtId="0" fontId="1" fillId="0" borderId="21" xfId="0" applyFont="1" applyBorder="1"/>
    <xf numFmtId="0" fontId="1" fillId="0" borderId="22" xfId="0" applyFont="1" applyBorder="1"/>
    <xf numFmtId="0" fontId="1" fillId="0" borderId="23" xfId="0" applyFont="1" applyBorder="1"/>
    <xf numFmtId="0" fontId="1" fillId="0" borderId="1" xfId="0" applyFont="1" applyBorder="1" applyAlignment="1">
      <alignment horizont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tabSelected="1" topLeftCell="A25" zoomScaleNormal="100" workbookViewId="0">
      <selection activeCell="B46" sqref="B46:B48"/>
    </sheetView>
  </sheetViews>
  <sheetFormatPr defaultRowHeight="12.75" x14ac:dyDescent="0.2"/>
  <cols>
    <col min="1" max="1" width="4.85546875" style="1" customWidth="1"/>
    <col min="2" max="2" width="42.5703125" style="1" bestFit="1" customWidth="1"/>
    <col min="3" max="3" width="14.140625" style="1" customWidth="1"/>
    <col min="4" max="4" width="12.7109375" style="1" customWidth="1"/>
    <col min="5" max="5" width="11.42578125" style="1" customWidth="1"/>
    <col min="6" max="6" width="10.7109375" style="1" customWidth="1"/>
    <col min="7" max="8" width="13.7109375" style="1" customWidth="1"/>
    <col min="9" max="9" width="15.7109375" style="1" customWidth="1"/>
    <col min="10" max="10" width="18.140625" style="1" customWidth="1"/>
    <col min="11" max="16384" width="9.140625" style="1"/>
  </cols>
  <sheetData>
    <row r="1" spans="2:10" ht="13.5" thickBot="1" x14ac:dyDescent="0.25"/>
    <row r="2" spans="2:10" ht="15.75" customHeight="1" thickBot="1" x14ac:dyDescent="0.25">
      <c r="B2" s="41" t="s">
        <v>40</v>
      </c>
      <c r="C2" s="42"/>
      <c r="D2" s="42"/>
      <c r="E2" s="42"/>
      <c r="F2" s="42"/>
      <c r="G2" s="42"/>
      <c r="H2" s="42"/>
      <c r="I2" s="42"/>
      <c r="J2" s="43"/>
    </row>
    <row r="3" spans="2:10" ht="15.75" customHeight="1" x14ac:dyDescent="0.2">
      <c r="B3" s="19" t="s">
        <v>0</v>
      </c>
      <c r="C3" s="40" t="s">
        <v>1</v>
      </c>
      <c r="D3" s="40"/>
      <c r="E3" s="40"/>
      <c r="F3" s="40"/>
      <c r="G3" s="40" t="s">
        <v>2</v>
      </c>
      <c r="H3" s="40"/>
      <c r="I3" s="20" t="s">
        <v>3</v>
      </c>
      <c r="J3" s="21" t="s">
        <v>4</v>
      </c>
    </row>
    <row r="4" spans="2:10" ht="13.5" thickBot="1" x14ac:dyDescent="0.25">
      <c r="B4" s="35" t="s">
        <v>5</v>
      </c>
      <c r="C4" s="17" t="s">
        <v>6</v>
      </c>
      <c r="D4" s="17" t="s">
        <v>7</v>
      </c>
      <c r="E4" s="17" t="s">
        <v>7</v>
      </c>
      <c r="F4" s="17" t="s">
        <v>8</v>
      </c>
      <c r="G4" s="17" t="s">
        <v>9</v>
      </c>
      <c r="H4" s="17" t="s">
        <v>25</v>
      </c>
      <c r="I4" s="17" t="s">
        <v>10</v>
      </c>
      <c r="J4" s="18" t="s">
        <v>11</v>
      </c>
    </row>
    <row r="5" spans="2:10" x14ac:dyDescent="0.2">
      <c r="B5" s="14" t="s">
        <v>38</v>
      </c>
      <c r="C5" s="15">
        <v>2275</v>
      </c>
      <c r="D5" s="15">
        <v>2650</v>
      </c>
      <c r="E5" s="15">
        <v>3600</v>
      </c>
      <c r="F5" s="15">
        <v>4625</v>
      </c>
      <c r="G5" s="15">
        <v>6325</v>
      </c>
      <c r="H5" s="15">
        <v>6525</v>
      </c>
      <c r="I5" s="15">
        <v>6350</v>
      </c>
      <c r="J5" s="16">
        <v>7400</v>
      </c>
    </row>
    <row r="6" spans="2:10" x14ac:dyDescent="0.2">
      <c r="B6" s="6" t="s">
        <v>39</v>
      </c>
      <c r="C6" s="2">
        <v>9500</v>
      </c>
      <c r="D6" s="2">
        <v>9500</v>
      </c>
      <c r="E6" s="2">
        <v>9500</v>
      </c>
      <c r="F6" s="2">
        <v>9500</v>
      </c>
      <c r="G6" s="2">
        <v>9000</v>
      </c>
      <c r="H6" s="2">
        <v>9000</v>
      </c>
      <c r="I6" s="2">
        <v>12000</v>
      </c>
      <c r="J6" s="4">
        <v>12000</v>
      </c>
    </row>
    <row r="7" spans="2:10" x14ac:dyDescent="0.2">
      <c r="B7" s="6" t="s">
        <v>22</v>
      </c>
      <c r="C7" s="2">
        <v>1000</v>
      </c>
      <c r="D7" s="2">
        <v>1000</v>
      </c>
      <c r="E7" s="2">
        <v>1000</v>
      </c>
      <c r="F7" s="2">
        <v>1000</v>
      </c>
      <c r="G7" s="2">
        <v>1000</v>
      </c>
      <c r="H7" s="2">
        <v>1000</v>
      </c>
      <c r="I7" s="2">
        <v>1000</v>
      </c>
      <c r="J7" s="4">
        <v>1000</v>
      </c>
    </row>
    <row r="8" spans="2:10" x14ac:dyDescent="0.2">
      <c r="B8" s="36" t="s">
        <v>23</v>
      </c>
      <c r="C8" s="37">
        <f>C6-C7</f>
        <v>8500</v>
      </c>
      <c r="D8" s="37">
        <f t="shared" ref="D8:J8" si="0">D6-D7</f>
        <v>8500</v>
      </c>
      <c r="E8" s="37">
        <f t="shared" si="0"/>
        <v>8500</v>
      </c>
      <c r="F8" s="37">
        <f t="shared" si="0"/>
        <v>8500</v>
      </c>
      <c r="G8" s="37">
        <f t="shared" si="0"/>
        <v>8000</v>
      </c>
      <c r="H8" s="37">
        <f t="shared" ref="H8" si="1">H6-H7</f>
        <v>8000</v>
      </c>
      <c r="I8" s="37">
        <f t="shared" si="0"/>
        <v>11000</v>
      </c>
      <c r="J8" s="38">
        <f t="shared" si="0"/>
        <v>11000</v>
      </c>
    </row>
    <row r="9" spans="2:10" x14ac:dyDescent="0.2">
      <c r="B9" s="6" t="s">
        <v>12</v>
      </c>
      <c r="C9" s="2">
        <v>224</v>
      </c>
      <c r="D9" s="2">
        <v>224</v>
      </c>
      <c r="E9" s="2">
        <v>224</v>
      </c>
      <c r="F9" s="2">
        <v>224</v>
      </c>
      <c r="G9" s="2">
        <v>224</v>
      </c>
      <c r="H9" s="2">
        <v>224</v>
      </c>
      <c r="I9" s="2">
        <v>224</v>
      </c>
      <c r="J9" s="4">
        <v>224</v>
      </c>
    </row>
    <row r="10" spans="2:10" x14ac:dyDescent="0.2">
      <c r="B10" s="6" t="s">
        <v>13</v>
      </c>
      <c r="C10" s="2">
        <v>26</v>
      </c>
      <c r="D10" s="2">
        <v>26</v>
      </c>
      <c r="E10" s="2">
        <v>26</v>
      </c>
      <c r="F10" s="2">
        <v>26</v>
      </c>
      <c r="G10" s="2">
        <v>26</v>
      </c>
      <c r="H10" s="2">
        <v>26</v>
      </c>
      <c r="I10" s="2">
        <v>26</v>
      </c>
      <c r="J10" s="4">
        <v>26</v>
      </c>
    </row>
    <row r="11" spans="2:10" x14ac:dyDescent="0.2">
      <c r="B11" s="6" t="s">
        <v>14</v>
      </c>
      <c r="C11" s="62" t="s">
        <v>53</v>
      </c>
      <c r="D11" s="62" t="s">
        <v>53</v>
      </c>
      <c r="E11" s="62" t="s">
        <v>53</v>
      </c>
      <c r="F11" s="62" t="s">
        <v>53</v>
      </c>
      <c r="G11" s="62" t="s">
        <v>53</v>
      </c>
      <c r="H11" s="62" t="s">
        <v>53</v>
      </c>
      <c r="I11" s="62" t="s">
        <v>53</v>
      </c>
      <c r="J11" s="62" t="s">
        <v>53</v>
      </c>
    </row>
    <row r="12" spans="2:10" x14ac:dyDescent="0.2">
      <c r="B12" s="6" t="s">
        <v>15</v>
      </c>
      <c r="C12" s="2">
        <v>2</v>
      </c>
      <c r="D12" s="2">
        <v>2</v>
      </c>
      <c r="E12" s="2">
        <v>2</v>
      </c>
      <c r="F12" s="2">
        <v>3</v>
      </c>
      <c r="G12" s="2">
        <v>3</v>
      </c>
      <c r="H12" s="2">
        <v>3</v>
      </c>
      <c r="I12" s="2">
        <v>0</v>
      </c>
      <c r="J12" s="4">
        <v>0</v>
      </c>
    </row>
    <row r="13" spans="2:10" x14ac:dyDescent="0.2">
      <c r="B13" s="6" t="s">
        <v>16</v>
      </c>
      <c r="C13" s="2">
        <v>400000</v>
      </c>
      <c r="D13" s="2">
        <v>400000</v>
      </c>
      <c r="E13" s="2">
        <v>400000</v>
      </c>
      <c r="F13" s="2">
        <v>400000</v>
      </c>
      <c r="G13" s="2">
        <v>400000</v>
      </c>
      <c r="H13" s="2">
        <v>400000</v>
      </c>
      <c r="I13" s="2">
        <f t="shared" ref="I13:J13" si="2">400000*I12</f>
        <v>0</v>
      </c>
      <c r="J13" s="4">
        <f t="shared" si="2"/>
        <v>0</v>
      </c>
    </row>
    <row r="14" spans="2:10" x14ac:dyDescent="0.2">
      <c r="B14" s="31"/>
      <c r="C14" s="33"/>
      <c r="D14" s="33"/>
      <c r="E14" s="33"/>
      <c r="F14" s="33"/>
      <c r="G14" s="33"/>
      <c r="H14" s="33"/>
      <c r="I14" s="33"/>
      <c r="J14" s="34"/>
    </row>
    <row r="15" spans="2:10" x14ac:dyDescent="0.2">
      <c r="B15" s="22" t="s">
        <v>27</v>
      </c>
      <c r="C15" s="2">
        <f>C8*C5</f>
        <v>19337500</v>
      </c>
      <c r="D15" s="2">
        <f>D8*D5</f>
        <v>22525000</v>
      </c>
      <c r="E15" s="2">
        <f t="shared" ref="E15:J15" si="3">E8*E5</f>
        <v>30600000</v>
      </c>
      <c r="F15" s="2">
        <f>F8*F5</f>
        <v>39312500</v>
      </c>
      <c r="G15" s="2">
        <f t="shared" si="3"/>
        <v>50600000</v>
      </c>
      <c r="H15" s="2">
        <f t="shared" ref="H15" si="4">H8*H5</f>
        <v>52200000</v>
      </c>
      <c r="I15" s="2">
        <f t="shared" si="3"/>
        <v>69850000</v>
      </c>
      <c r="J15" s="4">
        <f t="shared" si="3"/>
        <v>81400000</v>
      </c>
    </row>
    <row r="16" spans="2:10" x14ac:dyDescent="0.2">
      <c r="B16" s="22" t="s">
        <v>28</v>
      </c>
      <c r="C16" s="3">
        <f>4.2%*C15</f>
        <v>812175</v>
      </c>
      <c r="D16" s="3">
        <f t="shared" ref="D16:J16" si="5">4.2%*D15</f>
        <v>946050.00000000012</v>
      </c>
      <c r="E16" s="3">
        <f t="shared" si="5"/>
        <v>1285200</v>
      </c>
      <c r="F16" s="3">
        <f t="shared" si="5"/>
        <v>1651125</v>
      </c>
      <c r="G16" s="3">
        <f t="shared" si="5"/>
        <v>2125200</v>
      </c>
      <c r="H16" s="3">
        <f t="shared" ref="H16" si="6">4.2%*H15</f>
        <v>2192400</v>
      </c>
      <c r="I16" s="3">
        <f t="shared" si="5"/>
        <v>2933700</v>
      </c>
      <c r="J16" s="5">
        <f t="shared" si="5"/>
        <v>3418800</v>
      </c>
    </row>
    <row r="17" spans="2:10" s="23" customFormat="1" x14ac:dyDescent="0.2">
      <c r="B17" s="6" t="s">
        <v>37</v>
      </c>
      <c r="C17" s="24">
        <f>C16+C15</f>
        <v>20149675</v>
      </c>
      <c r="D17" s="25">
        <f>D16+D15</f>
        <v>23471050</v>
      </c>
      <c r="E17" s="24">
        <f t="shared" ref="E17:J17" si="7">E16+E15</f>
        <v>31885200</v>
      </c>
      <c r="F17" s="25">
        <f t="shared" si="7"/>
        <v>40963625</v>
      </c>
      <c r="G17" s="25">
        <f t="shared" si="7"/>
        <v>52725200</v>
      </c>
      <c r="H17" s="25">
        <f>H16+H15</f>
        <v>54392400</v>
      </c>
      <c r="I17" s="24">
        <f t="shared" si="7"/>
        <v>72783700</v>
      </c>
      <c r="J17" s="26">
        <f t="shared" si="7"/>
        <v>84818800</v>
      </c>
    </row>
    <row r="18" spans="2:10" x14ac:dyDescent="0.2">
      <c r="B18" s="22" t="s">
        <v>29</v>
      </c>
      <c r="C18" s="2">
        <f>C9*C5</f>
        <v>509600</v>
      </c>
      <c r="D18" s="2">
        <f t="shared" ref="D18:J18" si="8">D9*D5</f>
        <v>593600</v>
      </c>
      <c r="E18" s="2">
        <f t="shared" si="8"/>
        <v>806400</v>
      </c>
      <c r="F18" s="2">
        <f t="shared" si="8"/>
        <v>1036000</v>
      </c>
      <c r="G18" s="2">
        <f t="shared" si="8"/>
        <v>1416800</v>
      </c>
      <c r="H18" s="2">
        <f t="shared" ref="H18" si="9">H9*H5</f>
        <v>1461600</v>
      </c>
      <c r="I18" s="2">
        <f t="shared" si="8"/>
        <v>1422400</v>
      </c>
      <c r="J18" s="4">
        <f t="shared" si="8"/>
        <v>1657600</v>
      </c>
    </row>
    <row r="19" spans="2:10" x14ac:dyDescent="0.2">
      <c r="B19" s="22" t="s">
        <v>30</v>
      </c>
      <c r="C19" s="2">
        <f>C10*C5</f>
        <v>59150</v>
      </c>
      <c r="D19" s="2">
        <f t="shared" ref="D19:J19" si="10">D10*D5</f>
        <v>68900</v>
      </c>
      <c r="E19" s="2">
        <f t="shared" si="10"/>
        <v>93600</v>
      </c>
      <c r="F19" s="2">
        <f t="shared" si="10"/>
        <v>120250</v>
      </c>
      <c r="G19" s="2">
        <f t="shared" si="10"/>
        <v>164450</v>
      </c>
      <c r="H19" s="2">
        <f t="shared" ref="H19" si="11">H10*H5</f>
        <v>169650</v>
      </c>
      <c r="I19" s="2">
        <f t="shared" si="10"/>
        <v>165100</v>
      </c>
      <c r="J19" s="4">
        <f t="shared" si="10"/>
        <v>192400</v>
      </c>
    </row>
    <row r="20" spans="2:10" s="23" customFormat="1" x14ac:dyDescent="0.2">
      <c r="B20" s="6" t="s">
        <v>31</v>
      </c>
      <c r="C20" s="25">
        <f>C18+C19</f>
        <v>568750</v>
      </c>
      <c r="D20" s="25">
        <f t="shared" ref="D20:J20" si="12">D18+D19</f>
        <v>662500</v>
      </c>
      <c r="E20" s="25">
        <f t="shared" si="12"/>
        <v>900000</v>
      </c>
      <c r="F20" s="25">
        <f t="shared" si="12"/>
        <v>1156250</v>
      </c>
      <c r="G20" s="25">
        <f t="shared" si="12"/>
        <v>1581250</v>
      </c>
      <c r="H20" s="25">
        <f t="shared" ref="H20" si="13">H18+H19</f>
        <v>1631250</v>
      </c>
      <c r="I20" s="25">
        <f t="shared" si="12"/>
        <v>1587500</v>
      </c>
      <c r="J20" s="27">
        <f t="shared" si="12"/>
        <v>1850000</v>
      </c>
    </row>
    <row r="21" spans="2:10" x14ac:dyDescent="0.2">
      <c r="B21" s="22" t="s">
        <v>32</v>
      </c>
      <c r="C21" s="2">
        <f t="shared" ref="C21:J21" si="14">C12*C13</f>
        <v>800000</v>
      </c>
      <c r="D21" s="2">
        <f t="shared" si="14"/>
        <v>800000</v>
      </c>
      <c r="E21" s="2">
        <f t="shared" si="14"/>
        <v>800000</v>
      </c>
      <c r="F21" s="2">
        <f t="shared" si="14"/>
        <v>1200000</v>
      </c>
      <c r="G21" s="2">
        <f t="shared" si="14"/>
        <v>1200000</v>
      </c>
      <c r="H21" s="2">
        <f t="shared" ref="H21" si="15">H12*H13</f>
        <v>1200000</v>
      </c>
      <c r="I21" s="2">
        <f t="shared" si="14"/>
        <v>0</v>
      </c>
      <c r="J21" s="4">
        <f t="shared" si="14"/>
        <v>0</v>
      </c>
    </row>
    <row r="22" spans="2:10" x14ac:dyDescent="0.2">
      <c r="B22" s="22" t="s">
        <v>33</v>
      </c>
      <c r="C22" s="2">
        <f>C21*4.2%</f>
        <v>33600</v>
      </c>
      <c r="D22" s="2">
        <f t="shared" ref="D22:G22" si="16">D21*4.2%</f>
        <v>33600</v>
      </c>
      <c r="E22" s="2">
        <f t="shared" si="16"/>
        <v>33600</v>
      </c>
      <c r="F22" s="2">
        <f t="shared" si="16"/>
        <v>50400</v>
      </c>
      <c r="G22" s="2">
        <f t="shared" si="16"/>
        <v>50400</v>
      </c>
      <c r="H22" s="2">
        <f t="shared" ref="H22" si="17">H21*4.2%</f>
        <v>50400</v>
      </c>
      <c r="I22" s="2">
        <f t="shared" ref="I22:J22" si="18">I21*3.708%</f>
        <v>0</v>
      </c>
      <c r="J22" s="4">
        <f t="shared" si="18"/>
        <v>0</v>
      </c>
    </row>
    <row r="23" spans="2:10" s="23" customFormat="1" x14ac:dyDescent="0.2">
      <c r="B23" s="8" t="s">
        <v>34</v>
      </c>
      <c r="C23" s="28">
        <f>C22+C21</f>
        <v>833600</v>
      </c>
      <c r="D23" s="28">
        <f t="shared" ref="D23:J23" si="19">D22+D21</f>
        <v>833600</v>
      </c>
      <c r="E23" s="28">
        <f>E22+E21</f>
        <v>833600</v>
      </c>
      <c r="F23" s="28">
        <f t="shared" si="19"/>
        <v>1250400</v>
      </c>
      <c r="G23" s="28">
        <f t="shared" si="19"/>
        <v>1250400</v>
      </c>
      <c r="H23" s="28">
        <f t="shared" ref="H23" si="20">H22+H21</f>
        <v>1250400</v>
      </c>
      <c r="I23" s="28">
        <f t="shared" si="19"/>
        <v>0</v>
      </c>
      <c r="J23" s="29">
        <f t="shared" si="19"/>
        <v>0</v>
      </c>
    </row>
    <row r="24" spans="2:10" x14ac:dyDescent="0.2">
      <c r="B24" s="30" t="s">
        <v>35</v>
      </c>
      <c r="C24" s="9">
        <v>46181</v>
      </c>
      <c r="D24" s="9">
        <v>46181</v>
      </c>
      <c r="E24" s="9">
        <v>46181</v>
      </c>
      <c r="F24" s="9">
        <v>46181</v>
      </c>
      <c r="G24" s="9">
        <v>46181</v>
      </c>
      <c r="H24" s="9">
        <v>46181</v>
      </c>
      <c r="I24" s="9">
        <v>46181</v>
      </c>
      <c r="J24" s="10">
        <v>46181</v>
      </c>
    </row>
    <row r="25" spans="2:10" x14ac:dyDescent="0.2">
      <c r="B25" s="30" t="s">
        <v>36</v>
      </c>
      <c r="C25" s="9">
        <v>39209</v>
      </c>
      <c r="D25" s="9">
        <v>49471</v>
      </c>
      <c r="E25" s="9">
        <v>52001</v>
      </c>
      <c r="F25" s="9">
        <v>62263</v>
      </c>
      <c r="G25" s="9">
        <v>75055</v>
      </c>
      <c r="H25" s="9">
        <v>75055</v>
      </c>
      <c r="I25" s="9">
        <v>74135</v>
      </c>
      <c r="J25" s="10">
        <v>84397</v>
      </c>
    </row>
    <row r="26" spans="2:10" x14ac:dyDescent="0.2">
      <c r="B26" s="22" t="s">
        <v>28</v>
      </c>
      <c r="C26" s="2">
        <f>(C24+C25)*4.2%</f>
        <v>3586.38</v>
      </c>
      <c r="D26" s="2">
        <f t="shared" ref="D26:J26" si="21">(D24+D25)*4.2%</f>
        <v>4017.3840000000005</v>
      </c>
      <c r="E26" s="2">
        <f t="shared" si="21"/>
        <v>4123.6440000000002</v>
      </c>
      <c r="F26" s="2">
        <f t="shared" si="21"/>
        <v>4554.6480000000001</v>
      </c>
      <c r="G26" s="2">
        <f t="shared" si="21"/>
        <v>5091.9120000000003</v>
      </c>
      <c r="H26" s="2">
        <f t="shared" si="21"/>
        <v>5091.9120000000003</v>
      </c>
      <c r="I26" s="2">
        <f t="shared" si="21"/>
        <v>5053.2719999999999</v>
      </c>
      <c r="J26" s="2">
        <f t="shared" si="21"/>
        <v>5484.2760000000007</v>
      </c>
    </row>
    <row r="27" spans="2:10" s="23" customFormat="1" x14ac:dyDescent="0.2">
      <c r="B27" s="6" t="s">
        <v>26</v>
      </c>
      <c r="C27" s="25">
        <f>SUM(C24:C26)</f>
        <v>88976.38</v>
      </c>
      <c r="D27" s="25">
        <f t="shared" ref="D27:J27" si="22">SUM(D24:D26)</f>
        <v>99669.384000000005</v>
      </c>
      <c r="E27" s="25">
        <f t="shared" si="22"/>
        <v>102305.644</v>
      </c>
      <c r="F27" s="25">
        <f t="shared" si="22"/>
        <v>112998.648</v>
      </c>
      <c r="G27" s="25">
        <f t="shared" si="22"/>
        <v>126327.912</v>
      </c>
      <c r="H27" s="25">
        <f t="shared" si="22"/>
        <v>126327.912</v>
      </c>
      <c r="I27" s="25">
        <f t="shared" si="22"/>
        <v>125369.272</v>
      </c>
      <c r="J27" s="25">
        <f t="shared" si="22"/>
        <v>136062.27600000001</v>
      </c>
    </row>
    <row r="28" spans="2:10" s="23" customFormat="1" x14ac:dyDescent="0.2">
      <c r="B28" s="31" t="s">
        <v>17</v>
      </c>
      <c r="C28" s="32">
        <f>C17+C20+C23+C27</f>
        <v>21641001.379999999</v>
      </c>
      <c r="D28" s="32">
        <f t="shared" ref="D28:J28" si="23">D17+D20+D23+D27</f>
        <v>25066819.384</v>
      </c>
      <c r="E28" s="32">
        <f t="shared" si="23"/>
        <v>33721105.644000001</v>
      </c>
      <c r="F28" s="32">
        <f t="shared" si="23"/>
        <v>43483273.648000002</v>
      </c>
      <c r="G28" s="32">
        <f t="shared" si="23"/>
        <v>55683177.912</v>
      </c>
      <c r="H28" s="32">
        <f t="shared" si="23"/>
        <v>57400377.912</v>
      </c>
      <c r="I28" s="32">
        <f t="shared" si="23"/>
        <v>74496569.272</v>
      </c>
      <c r="J28" s="32">
        <f t="shared" si="23"/>
        <v>86804862.275999993</v>
      </c>
    </row>
    <row r="29" spans="2:10" x14ac:dyDescent="0.2">
      <c r="B29" s="8" t="s">
        <v>18</v>
      </c>
      <c r="C29" s="9">
        <v>100000</v>
      </c>
      <c r="D29" s="9">
        <v>100000</v>
      </c>
      <c r="E29" s="9">
        <v>100000</v>
      </c>
      <c r="F29" s="9">
        <v>100000</v>
      </c>
      <c r="G29" s="9">
        <v>100000</v>
      </c>
      <c r="H29" s="9">
        <v>100000</v>
      </c>
      <c r="I29" s="9">
        <v>100000</v>
      </c>
      <c r="J29" s="10">
        <v>100000</v>
      </c>
    </row>
    <row r="30" spans="2:10" x14ac:dyDescent="0.2">
      <c r="B30" s="8" t="s">
        <v>19</v>
      </c>
      <c r="C30" s="9">
        <v>200000</v>
      </c>
      <c r="D30" s="9">
        <v>200000</v>
      </c>
      <c r="E30" s="9">
        <v>200000</v>
      </c>
      <c r="F30" s="9">
        <v>200000</v>
      </c>
      <c r="G30" s="9">
        <v>200000</v>
      </c>
      <c r="H30" s="9">
        <v>200000</v>
      </c>
      <c r="I30" s="9">
        <v>200000</v>
      </c>
      <c r="J30" s="10">
        <v>200000</v>
      </c>
    </row>
    <row r="31" spans="2:10" x14ac:dyDescent="0.2">
      <c r="B31" s="7" t="s">
        <v>24</v>
      </c>
      <c r="C31" s="9">
        <f>4.2%*C30</f>
        <v>8400</v>
      </c>
      <c r="D31" s="9">
        <f t="shared" ref="D31:J31" si="24">4.2%*D30</f>
        <v>8400</v>
      </c>
      <c r="E31" s="9">
        <f t="shared" si="24"/>
        <v>8400</v>
      </c>
      <c r="F31" s="9">
        <f t="shared" si="24"/>
        <v>8400</v>
      </c>
      <c r="G31" s="9">
        <f t="shared" si="24"/>
        <v>8400</v>
      </c>
      <c r="H31" s="9">
        <f t="shared" ref="H31" si="25">4.2%*H30</f>
        <v>8400</v>
      </c>
      <c r="I31" s="9">
        <f t="shared" si="24"/>
        <v>8400</v>
      </c>
      <c r="J31" s="10">
        <f t="shared" si="24"/>
        <v>8400</v>
      </c>
    </row>
    <row r="32" spans="2:10" x14ac:dyDescent="0.2">
      <c r="B32" s="8" t="s">
        <v>20</v>
      </c>
      <c r="C32" s="9">
        <f t="shared" ref="C32:J32" si="26">100*C5</f>
        <v>227500</v>
      </c>
      <c r="D32" s="9">
        <f t="shared" si="26"/>
        <v>265000</v>
      </c>
      <c r="E32" s="9">
        <f t="shared" si="26"/>
        <v>360000</v>
      </c>
      <c r="F32" s="9">
        <f t="shared" si="26"/>
        <v>462500</v>
      </c>
      <c r="G32" s="9">
        <f t="shared" si="26"/>
        <v>632500</v>
      </c>
      <c r="H32" s="9">
        <f t="shared" si="26"/>
        <v>652500</v>
      </c>
      <c r="I32" s="9">
        <f t="shared" si="26"/>
        <v>635000</v>
      </c>
      <c r="J32" s="10">
        <f t="shared" si="26"/>
        <v>740000</v>
      </c>
    </row>
    <row r="33" spans="1:10" ht="13.5" thickBot="1" x14ac:dyDescent="0.25">
      <c r="B33" s="11" t="s">
        <v>21</v>
      </c>
      <c r="C33" s="12">
        <f>SUM(C28:C32)</f>
        <v>22176901.379999999</v>
      </c>
      <c r="D33" s="12">
        <f>SUM(D28:D32)</f>
        <v>25640219.384</v>
      </c>
      <c r="E33" s="12">
        <f t="shared" ref="E33:J33" si="27">SUM(E28:E32)</f>
        <v>34389505.644000001</v>
      </c>
      <c r="F33" s="12">
        <f t="shared" si="27"/>
        <v>44254173.648000002</v>
      </c>
      <c r="G33" s="12">
        <f t="shared" si="27"/>
        <v>56624077.912</v>
      </c>
      <c r="H33" s="12">
        <f t="shared" ref="H33" si="28">SUM(H28:H32)</f>
        <v>58361277.912</v>
      </c>
      <c r="I33" s="12">
        <f t="shared" si="27"/>
        <v>75439969.272</v>
      </c>
      <c r="J33" s="13">
        <f t="shared" si="27"/>
        <v>87853262.275999993</v>
      </c>
    </row>
    <row r="35" spans="1:10" ht="15.75" x14ac:dyDescent="0.25">
      <c r="B35" s="39" t="s">
        <v>41</v>
      </c>
    </row>
    <row r="36" spans="1:10" ht="13.5" thickBot="1" x14ac:dyDescent="0.25"/>
    <row r="37" spans="1:10" x14ac:dyDescent="0.2">
      <c r="A37" s="44" t="s">
        <v>42</v>
      </c>
      <c r="B37" s="45"/>
      <c r="C37" s="45"/>
      <c r="D37" s="45"/>
      <c r="E37" s="45"/>
      <c r="F37" s="46"/>
    </row>
    <row r="38" spans="1:10" x14ac:dyDescent="0.2">
      <c r="A38" s="47" t="s">
        <v>43</v>
      </c>
      <c r="B38" s="48"/>
      <c r="C38" s="48"/>
      <c r="D38" s="48"/>
      <c r="E38" s="48"/>
      <c r="F38" s="49"/>
    </row>
    <row r="39" spans="1:10" x14ac:dyDescent="0.2">
      <c r="A39" s="47" t="s">
        <v>44</v>
      </c>
      <c r="B39" s="48"/>
      <c r="C39" s="48"/>
      <c r="D39" s="48"/>
      <c r="E39" s="48"/>
      <c r="F39" s="49"/>
    </row>
    <row r="40" spans="1:10" x14ac:dyDescent="0.2">
      <c r="A40" s="50" t="s">
        <v>45</v>
      </c>
      <c r="B40" s="51"/>
      <c r="C40" s="51"/>
      <c r="D40" s="51"/>
      <c r="E40" s="51"/>
      <c r="F40" s="52"/>
    </row>
    <row r="41" spans="1:10" x14ac:dyDescent="0.2">
      <c r="A41" s="50" t="s">
        <v>46</v>
      </c>
      <c r="B41" s="51"/>
      <c r="C41" s="51"/>
      <c r="D41" s="51"/>
      <c r="E41" s="51"/>
      <c r="F41" s="52"/>
    </row>
    <row r="42" spans="1:10" x14ac:dyDescent="0.2">
      <c r="A42" s="47" t="s">
        <v>47</v>
      </c>
      <c r="B42" s="48"/>
      <c r="C42" s="48"/>
      <c r="D42" s="48"/>
      <c r="E42" s="48"/>
      <c r="F42" s="49"/>
    </row>
    <row r="43" spans="1:10" x14ac:dyDescent="0.2">
      <c r="A43" s="53" t="s">
        <v>48</v>
      </c>
      <c r="B43" s="54"/>
      <c r="C43" s="54"/>
      <c r="D43" s="54"/>
      <c r="E43" s="54"/>
      <c r="F43" s="55"/>
    </row>
    <row r="44" spans="1:10" ht="13.5" thickBot="1" x14ac:dyDescent="0.25">
      <c r="A44" s="56" t="s">
        <v>49</v>
      </c>
      <c r="B44" s="57"/>
      <c r="C44" s="57"/>
      <c r="D44" s="57"/>
      <c r="E44" s="57"/>
      <c r="F44" s="58"/>
    </row>
    <row r="45" spans="1:10" ht="13.5" thickBot="1" x14ac:dyDescent="0.25"/>
    <row r="46" spans="1:10" x14ac:dyDescent="0.2">
      <c r="B46" s="59" t="s">
        <v>50</v>
      </c>
    </row>
    <row r="47" spans="1:10" x14ac:dyDescent="0.2">
      <c r="B47" s="60" t="s">
        <v>51</v>
      </c>
    </row>
    <row r="48" spans="1:10" ht="13.5" thickBot="1" x14ac:dyDescent="0.25">
      <c r="B48" s="61" t="s">
        <v>52</v>
      </c>
    </row>
  </sheetData>
  <mergeCells count="11">
    <mergeCell ref="A44:F44"/>
    <mergeCell ref="A39:F39"/>
    <mergeCell ref="A40:F40"/>
    <mergeCell ref="A41:F41"/>
    <mergeCell ref="A42:F42"/>
    <mergeCell ref="A43:F43"/>
    <mergeCell ref="C3:F3"/>
    <mergeCell ref="G3:H3"/>
    <mergeCell ref="B2:J2"/>
    <mergeCell ref="A37:F37"/>
    <mergeCell ref="A38:F38"/>
  </mergeCells>
  <pageMargins left="0.7" right="0.7" top="0.75" bottom="0.75" header="0.3" footer="0.3"/>
  <pageSetup paperSize="9"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10th June`15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2015-07-23T07:29:30Z</dcterms:modified>
</cp:coreProperties>
</file>