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765" windowWidth="14805" windowHeight="7350" activeTab="1"/>
  </bookViews>
  <sheets>
    <sheet name="Plots (360 sq yds)" sheetId="8" r:id="rId1"/>
    <sheet name="Plots (500 sq yds &amp; above)" sheetId="9" r:id="rId2"/>
  </sheets>
  <definedNames>
    <definedName name="_xlnm.Print_Area" localSheetId="1">'Plots (500 sq yds &amp; above)'!$A$1:$J$36</definedName>
  </definedNames>
  <calcPr calcId="145621"/>
</workbook>
</file>

<file path=xl/calcChain.xml><?xml version="1.0" encoding="utf-8"?>
<calcChain xmlns="http://schemas.openxmlformats.org/spreadsheetml/2006/main">
  <c r="C14" i="9" l="1"/>
  <c r="C15" i="8"/>
  <c r="C17" i="8" l="1"/>
  <c r="C16" i="8"/>
  <c r="C7" i="8"/>
  <c r="C6" i="9" l="1"/>
  <c r="C17" i="9"/>
  <c r="D28" i="8" l="1"/>
  <c r="C19" i="9" l="1"/>
  <c r="C16" i="9"/>
  <c r="C15" i="9"/>
  <c r="D24" i="9"/>
  <c r="D25" i="9" l="1"/>
  <c r="D26" i="9"/>
  <c r="C20" i="9"/>
  <c r="D27" i="9" l="1"/>
  <c r="C20" i="8" l="1"/>
  <c r="D31" i="8" s="1"/>
  <c r="C18" i="8"/>
  <c r="D27" i="8" s="1"/>
  <c r="D30" i="8" l="1"/>
  <c r="C21" i="8"/>
  <c r="D29" i="8"/>
  <c r="D25" i="8"/>
  <c r="D26" i="8"/>
  <c r="D32" i="8" l="1"/>
</calcChain>
</file>

<file path=xl/sharedStrings.xml><?xml version="1.0" encoding="utf-8"?>
<sst xmlns="http://schemas.openxmlformats.org/spreadsheetml/2006/main" count="120" uniqueCount="62">
  <si>
    <t>TOTAL</t>
  </si>
  <si>
    <t>GRAND TOTAL</t>
  </si>
  <si>
    <t>Notes:</t>
  </si>
  <si>
    <t xml:space="preserve"> </t>
  </si>
  <si>
    <t>1)      The above Basic Sale Price is valid as on date.</t>
  </si>
  <si>
    <t>3)      External Development Charges [EDC] &amp; Infrastructure Development Charges [IDC] and other incidental charges thereon are as presently applicable. Future upward/downward revision by the Government shall be charged /refunded as in case may be.</t>
  </si>
  <si>
    <t>4)      Other charges towards Electric Sub Station and meter charges, water supply and consumption charges, sewage connection charges and any other charges levied by the Competent Authority will be proportionately charged. Additional amounts towards compliance of Haryana Apartment Ownership Act, 1963 (as amended time to time) and rules thereunder shall be payable at the time of offer of possession at prevailing rates.</t>
  </si>
  <si>
    <t>Particulars</t>
  </si>
  <si>
    <t>%ge of BSP</t>
  </si>
  <si>
    <t>%ge of Other Charges</t>
  </si>
  <si>
    <t>As Applicable</t>
  </si>
  <si>
    <t>EDC&amp;IDC</t>
  </si>
  <si>
    <t>On offer of possession</t>
  </si>
  <si>
    <t>CONSTRUCTION LINKED PLAN - PLOTS</t>
  </si>
  <si>
    <t xml:space="preserve">0 Months </t>
  </si>
  <si>
    <t xml:space="preserve">2 Months </t>
  </si>
  <si>
    <t xml:space="preserve">On Booking </t>
  </si>
  <si>
    <t xml:space="preserve">Milestone Linked </t>
  </si>
  <si>
    <t xml:space="preserve">Timelines for Registration </t>
  </si>
  <si>
    <t xml:space="preserve">6 Months </t>
  </si>
  <si>
    <t xml:space="preserve">21 Months </t>
  </si>
  <si>
    <t xml:space="preserve">On Registration </t>
  </si>
  <si>
    <t>Installment (time linked)</t>
  </si>
  <si>
    <t xml:space="preserve">TOTAL </t>
  </si>
  <si>
    <t>5)      The terms and conditions as per the application form and the Plot Buyer Agreement shall be applicable</t>
  </si>
  <si>
    <t>The development linked installments shall be raised as per timelines or completition of the milestone , whichever is later . The Milestone include:</t>
  </si>
  <si>
    <t>Alignment of roads</t>
  </si>
  <si>
    <t>Installation of Sewrage &amp; Water Pipes</t>
  </si>
  <si>
    <t xml:space="preserve">Mettaling of roads </t>
  </si>
  <si>
    <t>The order of above milestone can change depending upon development schedule as decided by the company.</t>
  </si>
  <si>
    <t>Interest Free Maintenance Security Deposit [IFMSD]</t>
  </si>
  <si>
    <t>IFMSD + PBIC+ All other charges</t>
  </si>
  <si>
    <t>Unit Area in Sft</t>
  </si>
  <si>
    <t>IDC/Sft</t>
  </si>
  <si>
    <t>Nil PLC</t>
  </si>
  <si>
    <t>Single PLC</t>
  </si>
  <si>
    <t>Double PLC</t>
  </si>
  <si>
    <t>Less Paid on Registration + PLC</t>
  </si>
  <si>
    <t>External Development Charges</t>
  </si>
  <si>
    <t>Infrastructure Development Charges</t>
  </si>
  <si>
    <t>PLC Amount</t>
  </si>
  <si>
    <t>NA</t>
  </si>
  <si>
    <t>EDC/Sq. Ft.</t>
  </si>
  <si>
    <t>Unit Area in Sq. Yrd.</t>
  </si>
  <si>
    <t>IFMSD/Sq. Yrd.</t>
  </si>
  <si>
    <t>Basic Sale Price</t>
  </si>
  <si>
    <t>Triple PLC</t>
  </si>
  <si>
    <t>2)      Service Tax (if applicable) shall be payable as per the Government rules and regulations and shall be payable with each instalment(s).</t>
  </si>
  <si>
    <t xml:space="preserve">Basic  Sale Price/Sq Yrd. </t>
  </si>
  <si>
    <t>6)</t>
  </si>
  <si>
    <t xml:space="preserve">  Actual sizes may marginally vary and final costing will be done upon possession.</t>
  </si>
  <si>
    <t>7)    PBIC : Rs. 20000 per KVA to be paid on offer of possession.</t>
  </si>
  <si>
    <t xml:space="preserve">15 Months </t>
  </si>
  <si>
    <t xml:space="preserve">4 Months </t>
  </si>
  <si>
    <t>EDC&amp;IDC+PLC</t>
  </si>
  <si>
    <t>Total Basic Sale Pice</t>
  </si>
  <si>
    <t xml:space="preserve">Discussion / Proposal Sheet </t>
  </si>
  <si>
    <t>6)      Actual sizes may marginally vary and final costing will be done upon possession.</t>
  </si>
  <si>
    <t>7)     PBIC : Rs. 20000 per KVA to be paid on offer of possession.</t>
  </si>
  <si>
    <t xml:space="preserve">24 Months </t>
  </si>
  <si>
    <t>.</t>
  </si>
  <si>
    <t>* PLC as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</si>
</sst>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000_ ;_ * \-#,##0.000_ ;_ * &quot;-&quot;???_ ;_ @_ "/>
  </numFmts>
  <fonts count="12" x14ac:knownFonts="1">
    <font>
      <sz val="11"/>
      <color theme="1"/>
      <name val="Calibri"/>
      <family val="2"/>
      <scheme val="minor"/>
    </font>
    <font>
      <sz val="11"/>
      <color theme="1"/>
      <name val="Calibri"/>
      <family val="2"/>
      <scheme val="minor"/>
    </font>
    <font>
      <b/>
      <u/>
      <sz val="10"/>
      <color rgb="FF000000"/>
      <name val="Times New Roman"/>
      <family val="1"/>
    </font>
    <font>
      <sz val="10"/>
      <color rgb="FF000000"/>
      <name val="Times New Roman"/>
      <family val="1"/>
    </font>
    <font>
      <sz val="9"/>
      <color theme="1"/>
      <name val="Times New Roman"/>
      <family val="1"/>
    </font>
    <font>
      <b/>
      <sz val="9"/>
      <color rgb="FF000000"/>
      <name val="Times New Roman"/>
      <family val="1"/>
    </font>
    <font>
      <b/>
      <u/>
      <sz val="9"/>
      <color rgb="FF000000"/>
      <name val="Times New Roman"/>
      <family val="1"/>
    </font>
    <font>
      <b/>
      <sz val="9"/>
      <color theme="1"/>
      <name val="Times New Roman"/>
      <family val="1"/>
    </font>
    <font>
      <sz val="9"/>
      <color rgb="FF000000"/>
      <name val="Times New Roman"/>
      <family val="1"/>
    </font>
    <font>
      <sz val="9"/>
      <name val="Times New Roman"/>
      <family val="1"/>
    </font>
    <font>
      <b/>
      <sz val="10"/>
      <color theme="1"/>
      <name val="Times New Roman"/>
      <family val="1"/>
    </font>
    <font>
      <sz val="10"/>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2">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125">
    <xf numFmtId="0" fontId="0" fillId="0" borderId="0" xfId="0"/>
    <xf numFmtId="0" fontId="3" fillId="0" borderId="0" xfId="0" applyFont="1" applyBorder="1" applyAlignment="1">
      <alignment vertical="center"/>
    </xf>
    <xf numFmtId="0" fontId="3" fillId="0" borderId="0" xfId="0" applyFont="1" applyBorder="1" applyAlignment="1">
      <alignment vertical="center" wrapText="1"/>
    </xf>
    <xf numFmtId="0" fontId="3" fillId="0" borderId="4" xfId="0" applyFont="1" applyBorder="1" applyAlignment="1">
      <alignment vertical="center"/>
    </xf>
    <xf numFmtId="0" fontId="4" fillId="2" borderId="9" xfId="0" applyFont="1" applyFill="1" applyBorder="1"/>
    <xf numFmtId="0" fontId="4" fillId="2" borderId="10" xfId="0" applyFont="1" applyFill="1" applyBorder="1"/>
    <xf numFmtId="0" fontId="4" fillId="0" borderId="0" xfId="0" applyFont="1" applyFill="1" applyBorder="1"/>
    <xf numFmtId="0" fontId="4" fillId="2" borderId="12" xfId="0" applyFont="1" applyFill="1" applyBorder="1"/>
    <xf numFmtId="0" fontId="4" fillId="2" borderId="8" xfId="0" applyFont="1" applyFill="1" applyBorder="1"/>
    <xf numFmtId="0" fontId="4" fillId="2" borderId="13" xfId="0" applyFont="1" applyFill="1" applyBorder="1"/>
    <xf numFmtId="0" fontId="5" fillId="0" borderId="2" xfId="0" applyFont="1" applyFill="1" applyBorder="1" applyAlignment="1">
      <alignment horizontal="left" vertical="center"/>
    </xf>
    <xf numFmtId="0" fontId="5" fillId="3" borderId="2" xfId="0" applyFont="1" applyFill="1" applyBorder="1" applyAlignment="1">
      <alignment horizontal="center" vertical="center"/>
    </xf>
    <xf numFmtId="0" fontId="4" fillId="2" borderId="2" xfId="0" applyFont="1" applyFill="1" applyBorder="1"/>
    <xf numFmtId="0" fontId="4" fillId="2" borderId="4" xfId="0" applyFont="1" applyFill="1" applyBorder="1"/>
    <xf numFmtId="164" fontId="5" fillId="0" borderId="2" xfId="1" applyFont="1" applyFill="1" applyBorder="1" applyAlignment="1">
      <alignment horizontal="left" vertical="center"/>
    </xf>
    <xf numFmtId="164" fontId="5" fillId="0" borderId="2" xfId="0" applyNumberFormat="1" applyFont="1" applyFill="1" applyBorder="1" applyAlignment="1">
      <alignment horizontal="center" vertical="center"/>
    </xf>
    <xf numFmtId="0" fontId="6" fillId="0" borderId="2" xfId="0" applyFont="1" applyFill="1" applyBorder="1" applyAlignment="1">
      <alignment vertical="center"/>
    </xf>
    <xf numFmtId="0" fontId="5" fillId="0" borderId="2" xfId="0" applyFont="1" applyFill="1" applyBorder="1" applyAlignment="1">
      <alignment vertical="center"/>
    </xf>
    <xf numFmtId="10" fontId="8" fillId="0" borderId="2" xfId="0" applyNumberFormat="1" applyFont="1" applyFill="1" applyBorder="1" applyAlignment="1">
      <alignment horizontal="right" vertical="center"/>
    </xf>
    <xf numFmtId="0" fontId="4" fillId="0" borderId="2" xfId="0" applyFont="1" applyFill="1" applyBorder="1"/>
    <xf numFmtId="10" fontId="9" fillId="0" borderId="2" xfId="0" applyNumberFormat="1" applyFont="1" applyFill="1" applyBorder="1" applyAlignment="1">
      <alignment horizontal="right" vertical="center"/>
    </xf>
    <xf numFmtId="0" fontId="9" fillId="0" borderId="2" xfId="0" applyFont="1" applyFill="1" applyBorder="1"/>
    <xf numFmtId="164" fontId="4" fillId="0" borderId="0" xfId="0" applyNumberFormat="1" applyFont="1" applyFill="1" applyBorder="1"/>
    <xf numFmtId="164" fontId="4" fillId="2" borderId="2" xfId="0" applyNumberFormat="1" applyFont="1" applyFill="1" applyBorder="1"/>
    <xf numFmtId="0" fontId="4" fillId="0" borderId="4" xfId="0" applyFont="1" applyFill="1" applyBorder="1"/>
    <xf numFmtId="10" fontId="8" fillId="0" borderId="11" xfId="0" applyNumberFormat="1" applyFont="1" applyFill="1" applyBorder="1" applyAlignment="1">
      <alignment horizontal="right" vertical="center"/>
    </xf>
    <xf numFmtId="0" fontId="11" fillId="0" borderId="2" xfId="0" applyFont="1" applyBorder="1" applyAlignment="1">
      <alignment vertical="center" wrapText="1"/>
    </xf>
    <xf numFmtId="0" fontId="10"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wrapText="1"/>
    </xf>
    <xf numFmtId="164" fontId="11" fillId="0" borderId="2" xfId="0" applyNumberFormat="1" applyFont="1" applyBorder="1" applyAlignment="1">
      <alignment vertical="center" wrapText="1"/>
    </xf>
    <xf numFmtId="4" fontId="11" fillId="0" borderId="2" xfId="0" applyNumberFormat="1" applyFont="1" applyBorder="1" applyAlignment="1">
      <alignment vertical="center" wrapText="1"/>
    </xf>
    <xf numFmtId="165" fontId="4" fillId="0" borderId="0" xfId="0" applyNumberFormat="1" applyFont="1" applyFill="1" applyBorder="1"/>
    <xf numFmtId="9" fontId="5" fillId="0" borderId="2" xfId="1" applyNumberFormat="1" applyFont="1" applyFill="1" applyBorder="1" applyAlignment="1">
      <alignment horizontal="right" vertical="center"/>
    </xf>
    <xf numFmtId="0" fontId="3" fillId="0" borderId="2" xfId="0" applyFont="1" applyBorder="1"/>
    <xf numFmtId="0" fontId="3" fillId="0" borderId="2" xfId="0" applyFont="1" applyBorder="1" applyAlignment="1">
      <alignment wrapText="1"/>
    </xf>
    <xf numFmtId="0" fontId="4" fillId="0" borderId="14" xfId="0" applyFont="1" applyFill="1" applyBorder="1"/>
    <xf numFmtId="0" fontId="4" fillId="0" borderId="15" xfId="0" applyFont="1" applyFill="1" applyBorder="1"/>
    <xf numFmtId="164" fontId="7" fillId="0" borderId="15" xfId="0" applyNumberFormat="1" applyFont="1" applyFill="1" applyBorder="1"/>
    <xf numFmtId="0" fontId="2" fillId="0" borderId="9" xfId="0" applyFont="1" applyBorder="1" applyAlignment="1">
      <alignment vertical="center"/>
    </xf>
    <xf numFmtId="0" fontId="2" fillId="0" borderId="0" xfId="0" applyFont="1" applyBorder="1" applyAlignment="1">
      <alignment vertical="center"/>
    </xf>
    <xf numFmtId="0" fontId="4" fillId="2" borderId="11" xfId="0" applyFont="1" applyFill="1" applyBorder="1"/>
    <xf numFmtId="0" fontId="4" fillId="0" borderId="11" xfId="0" applyFont="1" applyFill="1" applyBorder="1"/>
    <xf numFmtId="0" fontId="4" fillId="0" borderId="16" xfId="0" applyFont="1" applyFill="1" applyBorder="1"/>
    <xf numFmtId="0" fontId="7" fillId="0" borderId="15" xfId="0" applyFont="1" applyFill="1" applyBorder="1"/>
    <xf numFmtId="0" fontId="2" fillId="0" borderId="10" xfId="0" applyFont="1" applyBorder="1" applyAlignment="1">
      <alignment vertical="center"/>
    </xf>
    <xf numFmtId="0" fontId="2" fillId="0" borderId="8" xfId="0" applyFont="1" applyBorder="1" applyAlignment="1">
      <alignment vertical="center"/>
    </xf>
    <xf numFmtId="0" fontId="3" fillId="0" borderId="6" xfId="0" applyFont="1" applyBorder="1" applyAlignment="1">
      <alignment vertical="center"/>
    </xf>
    <xf numFmtId="0" fontId="3" fillId="0" borderId="1" xfId="0" applyFont="1" applyBorder="1" applyAlignment="1">
      <alignment vertical="center"/>
    </xf>
    <xf numFmtId="0" fontId="4" fillId="0" borderId="9" xfId="0" applyFont="1" applyFill="1" applyBorder="1"/>
    <xf numFmtId="0" fontId="11" fillId="0" borderId="10" xfId="0" applyFont="1" applyBorder="1" applyAlignment="1">
      <alignment horizontal="center" vertical="center"/>
    </xf>
    <xf numFmtId="0" fontId="4" fillId="0" borderId="10" xfId="0" applyFont="1" applyFill="1" applyBorder="1"/>
    <xf numFmtId="0" fontId="11" fillId="0" borderId="10" xfId="0" applyFont="1" applyBorder="1" applyAlignment="1">
      <alignment vertical="center" wrapText="1"/>
    </xf>
    <xf numFmtId="0" fontId="4" fillId="0" borderId="8" xfId="0" applyFont="1" applyFill="1" applyBorder="1"/>
    <xf numFmtId="0" fontId="4" fillId="0" borderId="5" xfId="0" applyFont="1" applyFill="1" applyBorder="1"/>
    <xf numFmtId="0" fontId="4" fillId="0" borderId="3" xfId="0" applyFont="1" applyFill="1" applyBorder="1"/>
    <xf numFmtId="0" fontId="11" fillId="0" borderId="6" xfId="0" applyFont="1" applyBorder="1" applyAlignment="1">
      <alignment horizontal="center" vertical="center"/>
    </xf>
    <xf numFmtId="0" fontId="4" fillId="0" borderId="6" xfId="0" applyFont="1" applyFill="1" applyBorder="1"/>
    <xf numFmtId="0" fontId="11" fillId="0" borderId="6" xfId="0" applyFont="1" applyBorder="1" applyAlignment="1">
      <alignment vertical="center" wrapText="1"/>
    </xf>
    <xf numFmtId="0" fontId="4" fillId="0" borderId="1" xfId="0" applyFont="1" applyFill="1" applyBorder="1"/>
    <xf numFmtId="164" fontId="5" fillId="0" borderId="2" xfId="1" applyFont="1" applyFill="1" applyBorder="1" applyAlignment="1">
      <alignment horizontal="right" vertical="center"/>
    </xf>
    <xf numFmtId="0" fontId="0" fillId="0" borderId="5" xfId="0" applyBorder="1"/>
    <xf numFmtId="0" fontId="0" fillId="0" borderId="0" xfId="0" applyBorder="1"/>
    <xf numFmtId="0" fontId="0" fillId="0" borderId="4" xfId="0" applyBorder="1"/>
    <xf numFmtId="0" fontId="5" fillId="0" borderId="2" xfId="0" applyNumberFormat="1" applyFont="1" applyFill="1" applyBorder="1" applyAlignment="1">
      <alignment horizontal="right" vertical="center"/>
    </xf>
    <xf numFmtId="0" fontId="5" fillId="0" borderId="2" xfId="0" applyFont="1" applyFill="1" applyBorder="1" applyAlignment="1">
      <alignment horizontal="center" vertical="center"/>
    </xf>
    <xf numFmtId="0" fontId="5" fillId="0" borderId="21" xfId="0" applyFont="1" applyFill="1" applyBorder="1" applyAlignment="1">
      <alignment horizontal="left" vertical="center"/>
    </xf>
    <xf numFmtId="0" fontId="5" fillId="0" borderId="21" xfId="0" applyFont="1" applyFill="1" applyBorder="1" applyAlignment="1">
      <alignment horizontal="right" vertical="center"/>
    </xf>
    <xf numFmtId="0" fontId="5" fillId="3" borderId="21" xfId="0" applyFont="1" applyFill="1" applyBorder="1" applyAlignment="1">
      <alignment horizontal="center" vertical="center"/>
    </xf>
    <xf numFmtId="0" fontId="4" fillId="0" borderId="21" xfId="0" applyFont="1" applyFill="1" applyBorder="1"/>
    <xf numFmtId="0" fontId="11" fillId="0" borderId="0" xfId="0" applyFont="1" applyBorder="1"/>
    <xf numFmtId="164" fontId="7" fillId="2" borderId="2" xfId="0" applyNumberFormat="1" applyFont="1" applyFill="1" applyBorder="1"/>
    <xf numFmtId="0" fontId="4" fillId="2" borderId="9" xfId="0" applyFont="1" applyFill="1" applyBorder="1" applyAlignment="1">
      <alignment horizontal="center"/>
    </xf>
    <xf numFmtId="0" fontId="5" fillId="0" borderId="22" xfId="0" applyFont="1" applyFill="1" applyBorder="1" applyAlignment="1">
      <alignment horizontal="left" vertical="center"/>
    </xf>
    <xf numFmtId="0" fontId="4" fillId="0" borderId="23" xfId="0" applyFont="1" applyFill="1" applyBorder="1"/>
    <xf numFmtId="0" fontId="5" fillId="0" borderId="13" xfId="0" applyFont="1" applyFill="1" applyBorder="1" applyAlignment="1">
      <alignment horizontal="left" vertical="center"/>
    </xf>
    <xf numFmtId="0" fontId="4" fillId="0" borderId="24" xfId="0" applyFont="1" applyFill="1" applyBorder="1"/>
    <xf numFmtId="0" fontId="5" fillId="0" borderId="13" xfId="0" applyFont="1" applyFill="1" applyBorder="1" applyAlignment="1">
      <alignment horizontal="center" vertical="center"/>
    </xf>
    <xf numFmtId="0" fontId="4" fillId="0" borderId="13" xfId="0" applyFont="1" applyFill="1" applyBorder="1"/>
    <xf numFmtId="0" fontId="9" fillId="0" borderId="24" xfId="0" applyFont="1" applyFill="1" applyBorder="1"/>
    <xf numFmtId="0" fontId="4" fillId="2" borderId="24" xfId="0" applyFont="1" applyFill="1" applyBorder="1"/>
    <xf numFmtId="0" fontId="4" fillId="0" borderId="27" xfId="0" applyFont="1" applyFill="1" applyBorder="1"/>
    <xf numFmtId="0" fontId="7" fillId="0" borderId="28" xfId="0" applyFont="1" applyFill="1" applyBorder="1"/>
    <xf numFmtId="164" fontId="7" fillId="0" borderId="28" xfId="0" applyNumberFormat="1" applyFont="1" applyFill="1" applyBorder="1"/>
    <xf numFmtId="0" fontId="4" fillId="0" borderId="28" xfId="0" applyFont="1" applyFill="1" applyBorder="1"/>
    <xf numFmtId="0" fontId="4" fillId="0" borderId="29" xfId="0" applyFont="1" applyFill="1" applyBorder="1"/>
    <xf numFmtId="0" fontId="4" fillId="2" borderId="30" xfId="0" applyFont="1" applyFill="1" applyBorder="1" applyAlignment="1"/>
    <xf numFmtId="0" fontId="4" fillId="2" borderId="31" xfId="0" applyFont="1" applyFill="1" applyBorder="1" applyAlignment="1"/>
    <xf numFmtId="0" fontId="8" fillId="3" borderId="2" xfId="0" applyFont="1" applyFill="1" applyBorder="1" applyAlignment="1">
      <alignment horizontal="center"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10" fontId="8" fillId="0" borderId="11" xfId="0" applyNumberFormat="1" applyFont="1" applyFill="1" applyBorder="1" applyAlignment="1">
      <alignment horizontal="center" vertical="center"/>
    </xf>
    <xf numFmtId="10" fontId="8" fillId="0" borderId="2" xfId="0" applyNumberFormat="1" applyFont="1" applyFill="1" applyBorder="1" applyAlignment="1">
      <alignment horizontal="center" vertical="center"/>
    </xf>
    <xf numFmtId="10" fontId="9" fillId="0" borderId="2" xfId="0" applyNumberFormat="1" applyFont="1" applyFill="1" applyBorder="1" applyAlignment="1">
      <alignment horizontal="center" vertical="center"/>
    </xf>
    <xf numFmtId="0" fontId="11" fillId="0" borderId="5" xfId="0" applyFont="1" applyBorder="1" applyAlignment="1">
      <alignment horizontal="left"/>
    </xf>
    <xf numFmtId="0" fontId="11" fillId="0" borderId="0" xfId="0" applyFont="1" applyBorder="1" applyAlignment="1">
      <alignment horizontal="left"/>
    </xf>
    <xf numFmtId="0" fontId="11" fillId="0" borderId="4" xfId="0" applyFont="1" applyBorder="1" applyAlignment="1">
      <alignment horizontal="left"/>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horizontal="left" vertical="center"/>
    </xf>
    <xf numFmtId="0" fontId="5" fillId="2" borderId="25"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6" xfId="0" applyFont="1" applyFill="1" applyBorder="1" applyAlignment="1">
      <alignment horizontal="center" vertic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5" fillId="0" borderId="7"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7" fillId="0" borderId="18"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2"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topLeftCell="A28" zoomScaleNormal="100" workbookViewId="0">
      <selection activeCell="A46" sqref="A46:F50"/>
    </sheetView>
  </sheetViews>
  <sheetFormatPr defaultRowHeight="12" x14ac:dyDescent="0.2"/>
  <cols>
    <col min="1" max="1" width="2" style="6" customWidth="1"/>
    <col min="2" max="2" width="41.5703125" style="6" customWidth="1"/>
    <col min="3" max="3" width="22" style="6" bestFit="1" customWidth="1"/>
    <col min="4" max="4" width="20.85546875" style="6" bestFit="1" customWidth="1"/>
    <col min="5" max="5" width="11.7109375" style="6" bestFit="1" customWidth="1"/>
    <col min="6" max="6" width="8.7109375" style="6" bestFit="1" customWidth="1"/>
    <col min="7" max="7" width="8.7109375" style="6" customWidth="1"/>
    <col min="8" max="8" width="44.85546875" style="6" customWidth="1"/>
    <col min="9" max="9" width="2.85546875" style="6" hidden="1" customWidth="1"/>
    <col min="10" max="10" width="2.42578125" style="6" customWidth="1"/>
    <col min="11" max="12" width="11.7109375" style="6" bestFit="1" customWidth="1"/>
    <col min="13" max="16384" width="9.140625" style="6"/>
  </cols>
  <sheetData>
    <row r="1" spans="1:11" ht="8.25" customHeight="1" thickBot="1" x14ac:dyDescent="0.25"/>
    <row r="2" spans="1:11" ht="12.75" thickBot="1" x14ac:dyDescent="0.25">
      <c r="A2" s="72"/>
      <c r="B2" s="5"/>
      <c r="C2" s="5"/>
      <c r="D2" s="5"/>
      <c r="E2" s="5"/>
      <c r="F2" s="5"/>
      <c r="G2" s="5"/>
      <c r="H2" s="5"/>
      <c r="I2" s="5"/>
      <c r="J2" s="8"/>
    </row>
    <row r="3" spans="1:11" ht="12.75" thickBot="1" x14ac:dyDescent="0.25">
      <c r="A3" s="86"/>
      <c r="B3" s="104" t="s">
        <v>56</v>
      </c>
      <c r="C3" s="105"/>
      <c r="D3" s="105"/>
      <c r="E3" s="105"/>
      <c r="F3" s="105"/>
      <c r="G3" s="105"/>
      <c r="H3" s="106"/>
      <c r="I3" s="8"/>
      <c r="J3" s="13"/>
    </row>
    <row r="4" spans="1:11" x14ac:dyDescent="0.2">
      <c r="A4" s="86"/>
      <c r="B4" s="73" t="s">
        <v>43</v>
      </c>
      <c r="C4" s="67">
        <v>358.8</v>
      </c>
      <c r="D4" s="68"/>
      <c r="E4" s="68"/>
      <c r="F4" s="68"/>
      <c r="G4" s="68"/>
      <c r="H4" s="74"/>
      <c r="I4" s="13"/>
      <c r="J4" s="13"/>
      <c r="K4" s="6" t="s">
        <v>3</v>
      </c>
    </row>
    <row r="5" spans="1:11" x14ac:dyDescent="0.2">
      <c r="A5" s="86"/>
      <c r="B5" s="75" t="s">
        <v>32</v>
      </c>
      <c r="C5" s="60" t="s">
        <v>41</v>
      </c>
      <c r="D5" s="11"/>
      <c r="E5" s="11"/>
      <c r="F5" s="11"/>
      <c r="G5" s="11"/>
      <c r="H5" s="76"/>
      <c r="I5" s="13"/>
      <c r="J5" s="13"/>
    </row>
    <row r="6" spans="1:11" x14ac:dyDescent="0.2">
      <c r="A6" s="86"/>
      <c r="B6" s="75" t="s">
        <v>48</v>
      </c>
      <c r="C6" s="14">
        <v>56000</v>
      </c>
      <c r="D6" s="11"/>
      <c r="E6" s="11"/>
      <c r="F6" s="11"/>
      <c r="G6" s="11"/>
      <c r="H6" s="76"/>
      <c r="I6" s="13"/>
      <c r="J6" s="13"/>
    </row>
    <row r="7" spans="1:11" x14ac:dyDescent="0.2">
      <c r="A7" s="86"/>
      <c r="B7" s="75" t="s">
        <v>55</v>
      </c>
      <c r="C7" s="14">
        <f>52250*C4</f>
        <v>18747300</v>
      </c>
      <c r="D7" s="11"/>
      <c r="E7" s="11"/>
      <c r="F7" s="11"/>
      <c r="G7" s="11"/>
      <c r="H7" s="76"/>
      <c r="I7" s="13"/>
      <c r="J7" s="13"/>
    </row>
    <row r="8" spans="1:11" x14ac:dyDescent="0.2">
      <c r="A8" s="86"/>
      <c r="B8" s="75" t="s">
        <v>42</v>
      </c>
      <c r="C8" s="14">
        <v>4050</v>
      </c>
      <c r="D8" s="11"/>
      <c r="E8" s="11"/>
      <c r="F8" s="11"/>
      <c r="G8" s="11"/>
      <c r="H8" s="76"/>
      <c r="I8" s="13"/>
      <c r="J8" s="13"/>
    </row>
    <row r="9" spans="1:11" x14ac:dyDescent="0.2">
      <c r="A9" s="86"/>
      <c r="B9" s="75" t="s">
        <v>33</v>
      </c>
      <c r="C9" s="14">
        <v>825</v>
      </c>
      <c r="D9" s="11"/>
      <c r="E9" s="11"/>
      <c r="F9" s="11"/>
      <c r="G9" s="11"/>
      <c r="H9" s="76"/>
      <c r="I9" s="13"/>
      <c r="J9" s="13"/>
    </row>
    <row r="10" spans="1:11" x14ac:dyDescent="0.2">
      <c r="A10" s="86"/>
      <c r="B10" s="75" t="s">
        <v>44</v>
      </c>
      <c r="C10" s="14">
        <v>400</v>
      </c>
      <c r="D10" s="11"/>
      <c r="E10" s="11"/>
      <c r="F10" s="11"/>
      <c r="G10" s="11"/>
      <c r="H10" s="76"/>
      <c r="I10" s="13"/>
      <c r="J10" s="13"/>
    </row>
    <row r="11" spans="1:11" x14ac:dyDescent="0.2">
      <c r="A11" s="86"/>
      <c r="B11" s="75" t="s">
        <v>34</v>
      </c>
      <c r="C11" s="33">
        <v>0</v>
      </c>
      <c r="D11" s="11"/>
      <c r="E11" s="11"/>
      <c r="F11" s="11"/>
      <c r="G11" s="11"/>
      <c r="H11" s="76"/>
      <c r="I11" s="13"/>
      <c r="J11" s="13"/>
    </row>
    <row r="12" spans="1:11" x14ac:dyDescent="0.2">
      <c r="A12" s="86"/>
      <c r="B12" s="75" t="s">
        <v>35</v>
      </c>
      <c r="C12" s="33">
        <v>0.06</v>
      </c>
      <c r="D12" s="11"/>
      <c r="E12" s="11"/>
      <c r="F12" s="11"/>
      <c r="G12" s="11"/>
      <c r="H12" s="76"/>
      <c r="I12" s="13"/>
      <c r="J12" s="13"/>
    </row>
    <row r="13" spans="1:11" x14ac:dyDescent="0.2">
      <c r="A13" s="86"/>
      <c r="B13" s="75" t="s">
        <v>36</v>
      </c>
      <c r="C13" s="33">
        <v>0</v>
      </c>
      <c r="D13" s="11"/>
      <c r="E13" s="11"/>
      <c r="F13" s="11"/>
      <c r="G13" s="11"/>
      <c r="H13" s="76"/>
      <c r="I13" s="13"/>
      <c r="J13" s="13"/>
    </row>
    <row r="14" spans="1:11" x14ac:dyDescent="0.2">
      <c r="A14" s="86"/>
      <c r="B14" s="75" t="s">
        <v>46</v>
      </c>
      <c r="C14" s="33">
        <v>0</v>
      </c>
      <c r="D14" s="11"/>
      <c r="E14" s="11"/>
      <c r="F14" s="11"/>
      <c r="G14" s="11"/>
      <c r="H14" s="76"/>
      <c r="I14" s="13"/>
      <c r="J14" s="13"/>
    </row>
    <row r="15" spans="1:11" x14ac:dyDescent="0.2">
      <c r="A15" s="86"/>
      <c r="B15" s="75" t="s">
        <v>45</v>
      </c>
      <c r="C15" s="15">
        <f>C6*C4</f>
        <v>20092800</v>
      </c>
      <c r="D15" s="11"/>
      <c r="E15" s="11"/>
      <c r="F15" s="11"/>
      <c r="G15" s="11"/>
      <c r="H15" s="76"/>
      <c r="I15" s="13"/>
      <c r="J15" s="13"/>
    </row>
    <row r="16" spans="1:11" x14ac:dyDescent="0.2">
      <c r="A16" s="86"/>
      <c r="B16" s="75" t="s">
        <v>38</v>
      </c>
      <c r="C16" s="15">
        <f>4474*C4</f>
        <v>1605271.2</v>
      </c>
      <c r="D16" s="11"/>
      <c r="E16" s="11"/>
      <c r="F16" s="11"/>
      <c r="G16" s="11"/>
      <c r="H16" s="76"/>
      <c r="I16" s="13"/>
      <c r="J16" s="13"/>
    </row>
    <row r="17" spans="1:12" x14ac:dyDescent="0.2">
      <c r="A17" s="86"/>
      <c r="B17" s="75" t="s">
        <v>39</v>
      </c>
      <c r="C17" s="15">
        <f>C9*C4</f>
        <v>296010</v>
      </c>
      <c r="D17" s="11"/>
      <c r="E17" s="11"/>
      <c r="F17" s="11"/>
      <c r="G17" s="11"/>
      <c r="H17" s="76"/>
      <c r="I17" s="13"/>
      <c r="J17" s="13"/>
    </row>
    <row r="18" spans="1:12" x14ac:dyDescent="0.2">
      <c r="A18" s="86"/>
      <c r="B18" s="75" t="s">
        <v>40</v>
      </c>
      <c r="C18" s="64">
        <f>((C11+C12+C13+C14)*C7)</f>
        <v>1124838</v>
      </c>
      <c r="D18" s="11"/>
      <c r="E18" s="11"/>
      <c r="F18" s="11"/>
      <c r="G18" s="11"/>
      <c r="H18" s="76"/>
      <c r="I18" s="13"/>
      <c r="J18" s="13"/>
    </row>
    <row r="19" spans="1:12" x14ac:dyDescent="0.2">
      <c r="A19" s="86"/>
      <c r="B19" s="77" t="s">
        <v>0</v>
      </c>
      <c r="C19" s="15"/>
      <c r="D19" s="11"/>
      <c r="E19" s="11"/>
      <c r="F19" s="11"/>
      <c r="G19" s="11"/>
      <c r="H19" s="76"/>
      <c r="I19" s="13"/>
      <c r="J19" s="13"/>
    </row>
    <row r="20" spans="1:12" x14ac:dyDescent="0.2">
      <c r="A20" s="86"/>
      <c r="B20" s="75" t="s">
        <v>30</v>
      </c>
      <c r="C20" s="15">
        <f>C10*C4</f>
        <v>143520</v>
      </c>
      <c r="D20" s="11"/>
      <c r="E20" s="11"/>
      <c r="F20" s="11"/>
      <c r="G20" s="11"/>
      <c r="H20" s="76"/>
      <c r="I20" s="13"/>
      <c r="J20" s="13"/>
    </row>
    <row r="21" spans="1:12" x14ac:dyDescent="0.2">
      <c r="A21" s="86"/>
      <c r="B21" s="77" t="s">
        <v>1</v>
      </c>
      <c r="C21" s="15">
        <f>C20+C16+C17+C15+C18</f>
        <v>23262439.199999999</v>
      </c>
      <c r="D21" s="11"/>
      <c r="E21" s="11"/>
      <c r="F21" s="11"/>
      <c r="G21" s="11"/>
      <c r="H21" s="76"/>
      <c r="I21" s="13"/>
      <c r="J21" s="13" t="s">
        <v>3</v>
      </c>
    </row>
    <row r="22" spans="1:12" x14ac:dyDescent="0.2">
      <c r="A22" s="86"/>
      <c r="B22" s="101" t="s">
        <v>13</v>
      </c>
      <c r="C22" s="102"/>
      <c r="D22" s="102"/>
      <c r="E22" s="102"/>
      <c r="F22" s="102"/>
      <c r="G22" s="102"/>
      <c r="H22" s="103"/>
      <c r="I22" s="13"/>
      <c r="J22" s="13"/>
    </row>
    <row r="23" spans="1:12" x14ac:dyDescent="0.2">
      <c r="A23" s="86"/>
      <c r="B23" s="78" t="s">
        <v>18</v>
      </c>
      <c r="C23" s="16" t="s">
        <v>7</v>
      </c>
      <c r="D23" s="16"/>
      <c r="E23" s="17" t="s">
        <v>8</v>
      </c>
      <c r="F23" s="113" t="s">
        <v>9</v>
      </c>
      <c r="G23" s="114"/>
      <c r="H23" s="115"/>
      <c r="I23" s="41"/>
      <c r="J23" s="13"/>
    </row>
    <row r="24" spans="1:12" ht="12.75" x14ac:dyDescent="0.2">
      <c r="A24" s="86"/>
      <c r="B24" s="78" t="s">
        <v>14</v>
      </c>
      <c r="C24" s="26" t="s">
        <v>21</v>
      </c>
      <c r="D24" s="31">
        <v>1100000</v>
      </c>
      <c r="E24" s="92" t="s">
        <v>10</v>
      </c>
      <c r="F24" s="93"/>
      <c r="G24" s="93"/>
      <c r="H24" s="76"/>
      <c r="I24" s="41"/>
      <c r="J24" s="13"/>
    </row>
    <row r="25" spans="1:12" ht="12.75" x14ac:dyDescent="0.2">
      <c r="A25" s="86"/>
      <c r="B25" s="78" t="s">
        <v>15</v>
      </c>
      <c r="C25" s="34" t="s">
        <v>16</v>
      </c>
      <c r="D25" s="30">
        <f>(10%*C15)-D24+50%*C18</f>
        <v>1471699</v>
      </c>
      <c r="E25" s="92">
        <v>0.1</v>
      </c>
      <c r="F25" s="93"/>
      <c r="G25" s="93">
        <v>0.5</v>
      </c>
      <c r="H25" s="76" t="s">
        <v>37</v>
      </c>
      <c r="I25" s="41"/>
      <c r="J25" s="13"/>
    </row>
    <row r="26" spans="1:12" ht="12.75" x14ac:dyDescent="0.2">
      <c r="A26" s="86"/>
      <c r="B26" s="78" t="s">
        <v>53</v>
      </c>
      <c r="C26" s="34" t="s">
        <v>22</v>
      </c>
      <c r="D26" s="30">
        <f>(10%*C15)+25%*(C16+C17)</f>
        <v>2484600.2999999998</v>
      </c>
      <c r="E26" s="92">
        <v>0.1</v>
      </c>
      <c r="F26" s="93">
        <v>0.25</v>
      </c>
      <c r="G26" s="93"/>
      <c r="H26" s="76" t="s">
        <v>11</v>
      </c>
      <c r="I26" s="41"/>
      <c r="J26" s="13"/>
    </row>
    <row r="27" spans="1:12" ht="12.75" x14ac:dyDescent="0.2">
      <c r="A27" s="86"/>
      <c r="B27" s="78" t="s">
        <v>19</v>
      </c>
      <c r="C27" s="34" t="s">
        <v>22</v>
      </c>
      <c r="D27" s="30">
        <f>(10%*C15)+25%*(C16+C17)+50%*C18</f>
        <v>3047019.3</v>
      </c>
      <c r="E27" s="92">
        <v>0.1</v>
      </c>
      <c r="F27" s="94">
        <v>0.25</v>
      </c>
      <c r="G27" s="94">
        <v>0.5</v>
      </c>
      <c r="H27" s="79" t="s">
        <v>54</v>
      </c>
      <c r="I27" s="41"/>
      <c r="J27" s="13"/>
    </row>
    <row r="28" spans="1:12" ht="12.75" x14ac:dyDescent="0.2">
      <c r="A28" s="86"/>
      <c r="B28" s="78" t="s">
        <v>52</v>
      </c>
      <c r="C28" s="35" t="s">
        <v>17</v>
      </c>
      <c r="D28" s="30">
        <f>(20%*C15)+50%*(C16+C17)</f>
        <v>4969200.5999999996</v>
      </c>
      <c r="E28" s="92">
        <v>0.2</v>
      </c>
      <c r="F28" s="93">
        <v>0.5</v>
      </c>
      <c r="G28" s="93"/>
      <c r="H28" s="79" t="s">
        <v>11</v>
      </c>
      <c r="I28" s="41"/>
      <c r="J28" s="13"/>
      <c r="K28" s="22"/>
    </row>
    <row r="29" spans="1:12" ht="12.75" x14ac:dyDescent="0.2">
      <c r="A29" s="86"/>
      <c r="B29" s="78" t="s">
        <v>20</v>
      </c>
      <c r="C29" s="35" t="s">
        <v>17</v>
      </c>
      <c r="D29" s="30">
        <f>(10%*C15)</f>
        <v>2009280</v>
      </c>
      <c r="E29" s="92">
        <v>0.1</v>
      </c>
      <c r="F29" s="93"/>
      <c r="G29" s="93"/>
      <c r="H29" s="76"/>
      <c r="I29" s="41"/>
      <c r="J29" s="13"/>
      <c r="K29" s="32"/>
      <c r="L29" s="32"/>
    </row>
    <row r="30" spans="1:12" ht="12.75" x14ac:dyDescent="0.2">
      <c r="A30" s="86"/>
      <c r="B30" s="78" t="s">
        <v>59</v>
      </c>
      <c r="C30" s="35" t="s">
        <v>17</v>
      </c>
      <c r="D30" s="30">
        <f>(10%*C15)</f>
        <v>2009280</v>
      </c>
      <c r="E30" s="92" t="s">
        <v>60</v>
      </c>
      <c r="F30" s="93"/>
      <c r="G30" s="93"/>
      <c r="H30" s="76"/>
      <c r="I30" s="41"/>
      <c r="J30" s="13"/>
      <c r="K30" s="22"/>
    </row>
    <row r="31" spans="1:12" ht="12.75" x14ac:dyDescent="0.2">
      <c r="A31" s="86"/>
      <c r="B31" s="78"/>
      <c r="C31" s="26" t="s">
        <v>12</v>
      </c>
      <c r="D31" s="30">
        <f>(30%*C15)+C20</f>
        <v>6171360</v>
      </c>
      <c r="E31" s="92">
        <v>0.3</v>
      </c>
      <c r="F31" s="93">
        <v>1</v>
      </c>
      <c r="G31" s="93"/>
      <c r="H31" s="76" t="s">
        <v>31</v>
      </c>
      <c r="I31" s="41"/>
      <c r="J31" s="13"/>
      <c r="K31" s="32"/>
    </row>
    <row r="32" spans="1:12" x14ac:dyDescent="0.2">
      <c r="A32" s="86"/>
      <c r="B32" s="9" t="s">
        <v>23</v>
      </c>
      <c r="C32" s="12"/>
      <c r="D32" s="23">
        <f>SUM(D24:D31)</f>
        <v>23262439.199999999</v>
      </c>
      <c r="E32" s="12"/>
      <c r="F32" s="12"/>
      <c r="G32" s="12"/>
      <c r="H32" s="80"/>
      <c r="I32" s="41"/>
      <c r="J32" s="13"/>
    </row>
    <row r="33" spans="1:13" ht="16.5" customHeight="1" thickBot="1" x14ac:dyDescent="0.25">
      <c r="A33" s="87"/>
      <c r="B33" s="81"/>
      <c r="C33" s="82" t="s">
        <v>1</v>
      </c>
      <c r="D33" s="83"/>
      <c r="E33" s="84"/>
      <c r="F33" s="84"/>
      <c r="G33" s="84"/>
      <c r="H33" s="85"/>
      <c r="I33" s="43"/>
      <c r="J33" s="24"/>
    </row>
    <row r="34" spans="1:13" ht="15" customHeight="1" x14ac:dyDescent="0.2">
      <c r="A34" s="6" t="s">
        <v>61</v>
      </c>
      <c r="K34" s="40"/>
      <c r="L34" s="40"/>
      <c r="M34" s="40"/>
    </row>
    <row r="35" spans="1:13" ht="15" customHeight="1" thickBot="1" x14ac:dyDescent="0.25">
      <c r="A35" s="89"/>
      <c r="B35" s="90"/>
      <c r="C35" s="90"/>
      <c r="D35" s="90"/>
      <c r="E35" s="90"/>
      <c r="F35" s="90"/>
      <c r="G35" s="90"/>
      <c r="H35" s="90"/>
      <c r="I35" s="90"/>
      <c r="J35" s="91"/>
      <c r="K35" s="40"/>
      <c r="L35" s="40"/>
      <c r="M35" s="40"/>
    </row>
    <row r="36" spans="1:13" ht="15" customHeight="1" x14ac:dyDescent="0.2">
      <c r="A36" s="116" t="s">
        <v>2</v>
      </c>
      <c r="B36" s="117"/>
      <c r="C36" s="117"/>
      <c r="D36" s="117"/>
      <c r="E36" s="117"/>
      <c r="F36" s="117"/>
      <c r="G36" s="117"/>
      <c r="H36" s="117"/>
      <c r="I36" s="117"/>
      <c r="J36" s="118"/>
      <c r="K36" s="40"/>
      <c r="L36" s="40"/>
      <c r="M36" s="40"/>
    </row>
    <row r="37" spans="1:13" ht="12.75" x14ac:dyDescent="0.2">
      <c r="A37" s="110" t="s">
        <v>4</v>
      </c>
      <c r="B37" s="111"/>
      <c r="C37" s="111"/>
      <c r="D37" s="111"/>
      <c r="E37" s="111"/>
      <c r="F37" s="111"/>
      <c r="G37" s="111"/>
      <c r="H37" s="111"/>
      <c r="I37" s="111"/>
      <c r="J37" s="112"/>
      <c r="K37" s="1"/>
      <c r="L37" s="1"/>
      <c r="M37" s="1"/>
    </row>
    <row r="38" spans="1:13" ht="12.75" x14ac:dyDescent="0.2">
      <c r="A38" s="110" t="s">
        <v>47</v>
      </c>
      <c r="B38" s="111"/>
      <c r="C38" s="111"/>
      <c r="D38" s="111"/>
      <c r="E38" s="111"/>
      <c r="F38" s="111"/>
      <c r="G38" s="111"/>
      <c r="H38" s="111"/>
      <c r="I38" s="111"/>
      <c r="J38" s="112"/>
      <c r="K38" s="1"/>
      <c r="L38" s="1"/>
      <c r="M38" s="1"/>
    </row>
    <row r="39" spans="1:13" ht="27.75" customHeight="1" x14ac:dyDescent="0.2">
      <c r="A39" s="107" t="s">
        <v>5</v>
      </c>
      <c r="B39" s="108"/>
      <c r="C39" s="108"/>
      <c r="D39" s="108"/>
      <c r="E39" s="108"/>
      <c r="F39" s="108"/>
      <c r="G39" s="108"/>
      <c r="H39" s="108"/>
      <c r="I39" s="108"/>
      <c r="J39" s="109"/>
      <c r="K39" s="2"/>
      <c r="L39" s="2"/>
      <c r="M39" s="2"/>
    </row>
    <row r="40" spans="1:13" ht="39" customHeight="1" x14ac:dyDescent="0.2">
      <c r="A40" s="107" t="s">
        <v>6</v>
      </c>
      <c r="B40" s="108"/>
      <c r="C40" s="108"/>
      <c r="D40" s="108"/>
      <c r="E40" s="108"/>
      <c r="F40" s="108"/>
      <c r="G40" s="108"/>
      <c r="H40" s="108"/>
      <c r="I40" s="108"/>
      <c r="J40" s="109"/>
      <c r="K40" s="2"/>
      <c r="L40" s="2"/>
      <c r="M40" s="2"/>
    </row>
    <row r="41" spans="1:13" ht="12.75" x14ac:dyDescent="0.2">
      <c r="A41" s="110" t="s">
        <v>24</v>
      </c>
      <c r="B41" s="111"/>
      <c r="C41" s="111"/>
      <c r="D41" s="111"/>
      <c r="E41" s="111"/>
      <c r="F41" s="111"/>
      <c r="G41" s="111"/>
      <c r="H41" s="111"/>
      <c r="I41" s="1"/>
      <c r="J41" s="3"/>
      <c r="K41" s="1"/>
      <c r="L41" s="1"/>
      <c r="M41" s="1"/>
    </row>
    <row r="42" spans="1:13" customFormat="1" ht="15" x14ac:dyDescent="0.25">
      <c r="A42" s="95" t="s">
        <v>57</v>
      </c>
      <c r="B42" s="96"/>
      <c r="C42" s="96"/>
      <c r="D42" s="96"/>
      <c r="E42" s="96"/>
      <c r="F42" s="96"/>
      <c r="G42" s="96"/>
      <c r="H42" s="96"/>
      <c r="I42" s="96"/>
      <c r="J42" s="97"/>
    </row>
    <row r="43" spans="1:13" ht="15.75" customHeight="1" thickBot="1" x14ac:dyDescent="0.25">
      <c r="A43" s="98" t="s">
        <v>58</v>
      </c>
      <c r="B43" s="99"/>
      <c r="C43" s="99"/>
      <c r="D43" s="99"/>
      <c r="E43" s="99"/>
      <c r="F43" s="99"/>
      <c r="G43" s="99"/>
      <c r="H43" s="99"/>
      <c r="I43" s="99"/>
      <c r="J43" s="100"/>
      <c r="K43" s="1"/>
      <c r="L43" s="1"/>
      <c r="M43" s="1"/>
    </row>
    <row r="44" spans="1:13" ht="12.75" x14ac:dyDescent="0.2">
      <c r="A44" s="54"/>
      <c r="C44" s="27"/>
      <c r="D44" s="27"/>
      <c r="E44" s="27"/>
      <c r="J44" s="24"/>
    </row>
    <row r="45" spans="1:13" ht="13.5" thickBot="1" x14ac:dyDescent="0.25">
      <c r="A45" s="54"/>
      <c r="C45" s="28"/>
      <c r="E45" s="29"/>
      <c r="J45" s="24"/>
    </row>
    <row r="46" spans="1:13" ht="12.75" x14ac:dyDescent="0.2">
      <c r="A46" s="49"/>
      <c r="B46" s="51" t="s">
        <v>25</v>
      </c>
      <c r="C46" s="50"/>
      <c r="D46" s="51"/>
      <c r="E46" s="52"/>
      <c r="F46" s="53"/>
      <c r="J46" s="24"/>
    </row>
    <row r="47" spans="1:13" ht="12.75" x14ac:dyDescent="0.2">
      <c r="A47" s="54"/>
      <c r="B47" s="6" t="s">
        <v>26</v>
      </c>
      <c r="C47" s="28"/>
      <c r="E47" s="29"/>
      <c r="F47" s="24"/>
      <c r="J47" s="24"/>
    </row>
    <row r="48" spans="1:13" ht="12.75" x14ac:dyDescent="0.2">
      <c r="A48" s="54"/>
      <c r="B48" s="6" t="s">
        <v>27</v>
      </c>
      <c r="C48" s="28"/>
      <c r="E48" s="29"/>
      <c r="F48" s="24"/>
      <c r="J48" s="24"/>
    </row>
    <row r="49" spans="1:10" ht="12.75" x14ac:dyDescent="0.2">
      <c r="A49" s="54"/>
      <c r="B49" s="6" t="s">
        <v>28</v>
      </c>
      <c r="C49" s="28"/>
      <c r="E49" s="29"/>
      <c r="F49" s="24"/>
      <c r="J49" s="24"/>
    </row>
    <row r="50" spans="1:10" ht="13.5" thickBot="1" x14ac:dyDescent="0.25">
      <c r="A50" s="55"/>
      <c r="B50" s="57" t="s">
        <v>29</v>
      </c>
      <c r="C50" s="56"/>
      <c r="D50" s="57"/>
      <c r="E50" s="58"/>
      <c r="F50" s="59"/>
      <c r="G50" s="57"/>
      <c r="H50" s="57"/>
      <c r="I50" s="57"/>
      <c r="J50" s="59"/>
    </row>
  </sheetData>
  <mergeCells count="11">
    <mergeCell ref="A42:J42"/>
    <mergeCell ref="A43:J43"/>
    <mergeCell ref="B22:H22"/>
    <mergeCell ref="B3:H3"/>
    <mergeCell ref="A40:J40"/>
    <mergeCell ref="A41:H41"/>
    <mergeCell ref="A38:J38"/>
    <mergeCell ref="F23:H23"/>
    <mergeCell ref="A37:J37"/>
    <mergeCell ref="A39:J39"/>
    <mergeCell ref="A36:J36"/>
  </mergeCells>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tabSelected="1" topLeftCell="A25" zoomScaleNormal="100" workbookViewId="0">
      <selection activeCell="B42" sqref="B42"/>
    </sheetView>
  </sheetViews>
  <sheetFormatPr defaultRowHeight="12" x14ac:dyDescent="0.2"/>
  <cols>
    <col min="1" max="1" width="2" style="6" customWidth="1"/>
    <col min="2" max="2" width="41.5703125" style="6" customWidth="1"/>
    <col min="3" max="3" width="22" style="6" bestFit="1" customWidth="1"/>
    <col min="4" max="4" width="20.85546875" style="6" bestFit="1" customWidth="1"/>
    <col min="5" max="5" width="11.7109375" style="6" bestFit="1" customWidth="1"/>
    <col min="6" max="6" width="8.7109375" style="6" bestFit="1" customWidth="1"/>
    <col min="7" max="7" width="8.7109375" style="6" customWidth="1"/>
    <col min="8" max="8" width="44.85546875" style="6" customWidth="1"/>
    <col min="9" max="9" width="2.85546875" style="6" hidden="1" customWidth="1"/>
    <col min="10" max="10" width="2.42578125" style="6" customWidth="1"/>
    <col min="11" max="12" width="11.7109375" style="6" bestFit="1" customWidth="1"/>
    <col min="13" max="16384" width="9.140625" style="6"/>
  </cols>
  <sheetData>
    <row r="1" spans="1:11" ht="12.75" thickBot="1" x14ac:dyDescent="0.25">
      <c r="A1" s="4"/>
      <c r="B1" s="51"/>
      <c r="C1" s="51"/>
      <c r="D1" s="51"/>
      <c r="E1" s="51"/>
      <c r="F1" s="51"/>
      <c r="G1" s="51"/>
      <c r="H1" s="51"/>
      <c r="I1" s="5"/>
      <c r="J1" s="8"/>
    </row>
    <row r="2" spans="1:11" ht="12.75" thickBot="1" x14ac:dyDescent="0.25">
      <c r="A2" s="7"/>
      <c r="B2" s="119" t="s">
        <v>56</v>
      </c>
      <c r="C2" s="120"/>
      <c r="D2" s="120"/>
      <c r="E2" s="120"/>
      <c r="F2" s="120"/>
      <c r="G2" s="120"/>
      <c r="H2" s="121"/>
      <c r="I2" s="8"/>
      <c r="J2" s="13"/>
    </row>
    <row r="3" spans="1:11" x14ac:dyDescent="0.2">
      <c r="A3" s="9"/>
      <c r="B3" s="66" t="s">
        <v>43</v>
      </c>
      <c r="C3" s="67">
        <v>552</v>
      </c>
      <c r="D3" s="68"/>
      <c r="E3" s="68"/>
      <c r="F3" s="68"/>
      <c r="G3" s="68"/>
      <c r="H3" s="69"/>
      <c r="I3" s="13"/>
      <c r="J3" s="13"/>
      <c r="K3" s="6" t="s">
        <v>3</v>
      </c>
    </row>
    <row r="4" spans="1:11" x14ac:dyDescent="0.2">
      <c r="A4" s="9"/>
      <c r="B4" s="10" t="s">
        <v>32</v>
      </c>
      <c r="C4" s="60" t="s">
        <v>41</v>
      </c>
      <c r="D4" s="11"/>
      <c r="E4" s="11"/>
      <c r="F4" s="11"/>
      <c r="G4" s="11"/>
      <c r="H4" s="19"/>
      <c r="I4" s="13"/>
      <c r="J4" s="13"/>
    </row>
    <row r="5" spans="1:11" x14ac:dyDescent="0.2">
      <c r="A5" s="9"/>
      <c r="B5" s="10" t="s">
        <v>48</v>
      </c>
      <c r="C5" s="14">
        <v>56000</v>
      </c>
      <c r="D5" s="11"/>
      <c r="E5" s="11"/>
      <c r="F5" s="11"/>
      <c r="G5" s="11"/>
      <c r="H5" s="19"/>
      <c r="I5" s="13"/>
      <c r="J5" s="13"/>
    </row>
    <row r="6" spans="1:11" x14ac:dyDescent="0.2">
      <c r="A6" s="9"/>
      <c r="B6" s="10" t="s">
        <v>55</v>
      </c>
      <c r="C6" s="14">
        <f>C5*C3</f>
        <v>30912000</v>
      </c>
      <c r="D6" s="11"/>
      <c r="E6" s="11"/>
      <c r="F6" s="11"/>
      <c r="G6" s="11"/>
      <c r="H6" s="19"/>
      <c r="I6" s="13"/>
      <c r="J6" s="13"/>
    </row>
    <row r="7" spans="1:11" x14ac:dyDescent="0.2">
      <c r="A7" s="9"/>
      <c r="B7" s="10" t="s">
        <v>42</v>
      </c>
      <c r="C7" s="14">
        <v>4050</v>
      </c>
      <c r="D7" s="11"/>
      <c r="E7" s="11"/>
      <c r="F7" s="11"/>
      <c r="G7" s="11"/>
      <c r="H7" s="19"/>
      <c r="I7" s="13"/>
      <c r="J7" s="13"/>
    </row>
    <row r="8" spans="1:11" x14ac:dyDescent="0.2">
      <c r="A8" s="9"/>
      <c r="B8" s="10" t="s">
        <v>33</v>
      </c>
      <c r="C8" s="14">
        <v>825</v>
      </c>
      <c r="D8" s="11"/>
      <c r="E8" s="11"/>
      <c r="F8" s="11"/>
      <c r="G8" s="11"/>
      <c r="H8" s="19"/>
      <c r="I8" s="13"/>
      <c r="J8" s="13"/>
    </row>
    <row r="9" spans="1:11" x14ac:dyDescent="0.2">
      <c r="A9" s="9"/>
      <c r="B9" s="10" t="s">
        <v>44</v>
      </c>
      <c r="C9" s="14">
        <v>400</v>
      </c>
      <c r="D9" s="11"/>
      <c r="E9" s="11"/>
      <c r="F9" s="11"/>
      <c r="G9" s="11"/>
      <c r="H9" s="19"/>
      <c r="I9" s="13"/>
      <c r="J9" s="13"/>
    </row>
    <row r="10" spans="1:11" x14ac:dyDescent="0.2">
      <c r="A10" s="9"/>
      <c r="B10" s="10" t="s">
        <v>34</v>
      </c>
      <c r="C10" s="33">
        <v>0</v>
      </c>
      <c r="D10" s="11"/>
      <c r="E10" s="11"/>
      <c r="F10" s="11"/>
      <c r="G10" s="11"/>
      <c r="H10" s="19"/>
      <c r="I10" s="13"/>
      <c r="J10" s="13"/>
    </row>
    <row r="11" spans="1:11" x14ac:dyDescent="0.2">
      <c r="A11" s="9"/>
      <c r="B11" s="10" t="s">
        <v>35</v>
      </c>
      <c r="C11" s="33">
        <v>0.06</v>
      </c>
      <c r="D11" s="11"/>
      <c r="E11" s="11"/>
      <c r="F11" s="11"/>
      <c r="G11" s="11"/>
      <c r="H11" s="19"/>
      <c r="I11" s="13"/>
      <c r="J11" s="13"/>
    </row>
    <row r="12" spans="1:11" x14ac:dyDescent="0.2">
      <c r="A12" s="9"/>
      <c r="B12" s="10" t="s">
        <v>36</v>
      </c>
      <c r="C12" s="33">
        <v>0</v>
      </c>
      <c r="D12" s="11"/>
      <c r="E12" s="11"/>
      <c r="F12" s="11"/>
      <c r="G12" s="11"/>
      <c r="H12" s="19"/>
      <c r="I12" s="13"/>
      <c r="J12" s="13"/>
    </row>
    <row r="13" spans="1:11" x14ac:dyDescent="0.2">
      <c r="A13" s="9"/>
      <c r="B13" s="10" t="s">
        <v>46</v>
      </c>
      <c r="C13" s="33">
        <v>0</v>
      </c>
      <c r="D13" s="11"/>
      <c r="E13" s="11"/>
      <c r="F13" s="11"/>
      <c r="G13" s="11"/>
      <c r="H13" s="19"/>
      <c r="I13" s="13"/>
      <c r="J13" s="13"/>
    </row>
    <row r="14" spans="1:11" x14ac:dyDescent="0.2">
      <c r="A14" s="9"/>
      <c r="B14" s="10" t="s">
        <v>45</v>
      </c>
      <c r="C14" s="15">
        <f>C5*C3</f>
        <v>30912000</v>
      </c>
      <c r="D14" s="11"/>
      <c r="E14" s="11"/>
      <c r="F14" s="11"/>
      <c r="G14" s="11"/>
      <c r="H14" s="19"/>
      <c r="I14" s="13"/>
      <c r="J14" s="13"/>
    </row>
    <row r="15" spans="1:11" x14ac:dyDescent="0.2">
      <c r="A15" s="9"/>
      <c r="B15" s="10" t="s">
        <v>38</v>
      </c>
      <c r="C15" s="15">
        <f>4474*C3</f>
        <v>2469648</v>
      </c>
      <c r="D15" s="11"/>
      <c r="E15" s="11"/>
      <c r="F15" s="11"/>
      <c r="G15" s="11"/>
      <c r="H15" s="19"/>
      <c r="I15" s="13"/>
      <c r="J15" s="13"/>
    </row>
    <row r="16" spans="1:11" x14ac:dyDescent="0.2">
      <c r="A16" s="9"/>
      <c r="B16" s="10" t="s">
        <v>39</v>
      </c>
      <c r="C16" s="15">
        <f>C8*C3</f>
        <v>455400</v>
      </c>
      <c r="D16" s="11"/>
      <c r="E16" s="11"/>
      <c r="F16" s="11"/>
      <c r="G16" s="11"/>
      <c r="H16" s="19"/>
      <c r="I16" s="13"/>
      <c r="J16" s="13"/>
    </row>
    <row r="17" spans="1:13" x14ac:dyDescent="0.2">
      <c r="A17" s="9"/>
      <c r="B17" s="10" t="s">
        <v>40</v>
      </c>
      <c r="C17" s="64">
        <f>((C10+C11+C12+C13)*(56000*C3))</f>
        <v>1854720</v>
      </c>
      <c r="D17" s="88"/>
      <c r="E17" s="11"/>
      <c r="F17" s="11"/>
      <c r="G17" s="11"/>
      <c r="H17" s="19"/>
      <c r="I17" s="13"/>
      <c r="J17" s="13"/>
    </row>
    <row r="18" spans="1:13" x14ac:dyDescent="0.2">
      <c r="A18" s="9"/>
      <c r="B18" s="65" t="s">
        <v>0</v>
      </c>
      <c r="C18" s="15"/>
      <c r="D18" s="11"/>
      <c r="E18" s="11"/>
      <c r="F18" s="11"/>
      <c r="G18" s="11"/>
      <c r="H18" s="19"/>
      <c r="I18" s="13"/>
      <c r="J18" s="13"/>
    </row>
    <row r="19" spans="1:13" x14ac:dyDescent="0.2">
      <c r="A19" s="9"/>
      <c r="B19" s="10" t="s">
        <v>30</v>
      </c>
      <c r="C19" s="15">
        <f>C9*C3</f>
        <v>220800</v>
      </c>
      <c r="D19" s="11"/>
      <c r="E19" s="11"/>
      <c r="F19" s="11"/>
      <c r="G19" s="11"/>
      <c r="H19" s="19"/>
      <c r="I19" s="13"/>
      <c r="J19" s="13"/>
    </row>
    <row r="20" spans="1:13" x14ac:dyDescent="0.2">
      <c r="A20" s="9"/>
      <c r="B20" s="65" t="s">
        <v>1</v>
      </c>
      <c r="C20" s="15">
        <f>C19+C15+C16+C14+C17</f>
        <v>35912568</v>
      </c>
      <c r="D20" s="11"/>
      <c r="E20" s="11"/>
      <c r="F20" s="11"/>
      <c r="G20" s="11"/>
      <c r="H20" s="19"/>
      <c r="I20" s="13"/>
      <c r="J20" s="13" t="s">
        <v>3</v>
      </c>
    </row>
    <row r="21" spans="1:13" x14ac:dyDescent="0.2">
      <c r="A21" s="9"/>
      <c r="B21" s="122" t="s">
        <v>13</v>
      </c>
      <c r="C21" s="102"/>
      <c r="D21" s="102"/>
      <c r="E21" s="102"/>
      <c r="F21" s="102"/>
      <c r="G21" s="102"/>
      <c r="H21" s="123"/>
      <c r="I21" s="13"/>
      <c r="J21" s="13"/>
      <c r="K21" s="6" t="s">
        <v>3</v>
      </c>
    </row>
    <row r="22" spans="1:13" x14ac:dyDescent="0.2">
      <c r="A22" s="9"/>
      <c r="B22" s="42" t="s">
        <v>18</v>
      </c>
      <c r="C22" s="16" t="s">
        <v>7</v>
      </c>
      <c r="D22" s="16"/>
      <c r="E22" s="17" t="s">
        <v>8</v>
      </c>
      <c r="F22" s="124" t="s">
        <v>9</v>
      </c>
      <c r="G22" s="124"/>
      <c r="H22" s="124"/>
      <c r="I22" s="12"/>
      <c r="J22" s="13"/>
    </row>
    <row r="23" spans="1:13" ht="12.75" x14ac:dyDescent="0.2">
      <c r="A23" s="9"/>
      <c r="B23" s="42" t="s">
        <v>14</v>
      </c>
      <c r="C23" s="26" t="s">
        <v>21</v>
      </c>
      <c r="D23" s="31">
        <v>1100000</v>
      </c>
      <c r="E23" s="25" t="s">
        <v>10</v>
      </c>
      <c r="F23" s="18"/>
      <c r="G23" s="18"/>
      <c r="H23" s="19"/>
      <c r="I23" s="12"/>
      <c r="J23" s="13"/>
    </row>
    <row r="24" spans="1:13" ht="12.75" x14ac:dyDescent="0.2">
      <c r="A24" s="9"/>
      <c r="B24" s="42" t="s">
        <v>15</v>
      </c>
      <c r="C24" s="34" t="s">
        <v>16</v>
      </c>
      <c r="D24" s="30">
        <f>(20%*C14)-D23+100%*C17</f>
        <v>6937120</v>
      </c>
      <c r="E24" s="25">
        <v>0.2</v>
      </c>
      <c r="F24" s="18"/>
      <c r="G24" s="18">
        <v>1</v>
      </c>
      <c r="H24" s="19" t="s">
        <v>37</v>
      </c>
      <c r="I24" s="12"/>
      <c r="J24" s="13"/>
    </row>
    <row r="25" spans="1:13" ht="12.75" x14ac:dyDescent="0.2">
      <c r="A25" s="9"/>
      <c r="B25" s="42" t="s">
        <v>19</v>
      </c>
      <c r="C25" s="34" t="s">
        <v>22</v>
      </c>
      <c r="D25" s="30">
        <f>(10%*C14)+100%*(C15+C16)</f>
        <v>6016248</v>
      </c>
      <c r="E25" s="25">
        <v>0.1</v>
      </c>
      <c r="F25" s="20"/>
      <c r="G25" s="18">
        <v>1</v>
      </c>
      <c r="H25" s="21" t="s">
        <v>11</v>
      </c>
      <c r="I25" s="12"/>
      <c r="J25" s="13"/>
    </row>
    <row r="26" spans="1:13" ht="12.75" x14ac:dyDescent="0.2">
      <c r="A26" s="9"/>
      <c r="B26" s="42"/>
      <c r="C26" s="26" t="s">
        <v>12</v>
      </c>
      <c r="D26" s="30">
        <f>(70%*C14)+C19</f>
        <v>21859200</v>
      </c>
      <c r="E26" s="25">
        <v>0.7</v>
      </c>
      <c r="F26" s="18">
        <v>1</v>
      </c>
      <c r="G26" s="18"/>
      <c r="H26" s="19" t="s">
        <v>31</v>
      </c>
      <c r="I26" s="12"/>
      <c r="J26" s="13"/>
      <c r="K26" s="32"/>
    </row>
    <row r="27" spans="1:13" x14ac:dyDescent="0.2">
      <c r="A27" s="9"/>
      <c r="B27" s="41" t="s">
        <v>23</v>
      </c>
      <c r="C27" s="12"/>
      <c r="D27" s="71">
        <f>SUM(D23:D26)</f>
        <v>35912568</v>
      </c>
      <c r="E27" s="12"/>
      <c r="F27" s="12"/>
      <c r="G27" s="12"/>
      <c r="H27" s="12"/>
      <c r="I27" s="12"/>
      <c r="J27" s="13"/>
    </row>
    <row r="28" spans="1:13" ht="12.75" thickBot="1" x14ac:dyDescent="0.25">
      <c r="A28" s="36"/>
      <c r="B28" s="43"/>
      <c r="C28" s="44" t="s">
        <v>1</v>
      </c>
      <c r="D28" s="38"/>
      <c r="E28" s="37"/>
      <c r="F28" s="37"/>
      <c r="G28" s="37"/>
      <c r="H28" s="37"/>
      <c r="I28" s="37"/>
      <c r="J28" s="24"/>
    </row>
    <row r="29" spans="1:13" ht="12.75" x14ac:dyDescent="0.2">
      <c r="A29" s="39" t="s">
        <v>2</v>
      </c>
      <c r="B29" s="45"/>
      <c r="C29" s="45"/>
      <c r="D29" s="45"/>
      <c r="E29" s="45"/>
      <c r="F29" s="45"/>
      <c r="G29" s="45"/>
      <c r="H29" s="45"/>
      <c r="I29" s="45"/>
      <c r="J29" s="46"/>
      <c r="K29" s="40"/>
      <c r="L29" s="40"/>
      <c r="M29" s="40"/>
    </row>
    <row r="30" spans="1:13" ht="12.75" x14ac:dyDescent="0.2">
      <c r="A30" s="110" t="s">
        <v>4</v>
      </c>
      <c r="B30" s="111"/>
      <c r="C30" s="111"/>
      <c r="D30" s="111"/>
      <c r="E30" s="111"/>
      <c r="F30" s="111"/>
      <c r="G30" s="111"/>
      <c r="H30" s="111"/>
      <c r="I30" s="111"/>
      <c r="J30" s="112"/>
      <c r="K30" s="1"/>
      <c r="L30" s="1"/>
      <c r="M30" s="1"/>
    </row>
    <row r="31" spans="1:13" ht="12.75" x14ac:dyDescent="0.2">
      <c r="A31" s="110" t="s">
        <v>47</v>
      </c>
      <c r="B31" s="111"/>
      <c r="C31" s="111"/>
      <c r="D31" s="111"/>
      <c r="E31" s="111"/>
      <c r="F31" s="111"/>
      <c r="G31" s="111"/>
      <c r="H31" s="111"/>
      <c r="I31" s="111"/>
      <c r="J31" s="112"/>
      <c r="K31" s="1"/>
      <c r="L31" s="1"/>
      <c r="M31" s="1"/>
    </row>
    <row r="32" spans="1:13" ht="27.75" customHeight="1" x14ac:dyDescent="0.2">
      <c r="A32" s="107" t="s">
        <v>5</v>
      </c>
      <c r="B32" s="108"/>
      <c r="C32" s="108"/>
      <c r="D32" s="108"/>
      <c r="E32" s="108"/>
      <c r="F32" s="108"/>
      <c r="G32" s="108"/>
      <c r="H32" s="108"/>
      <c r="I32" s="108"/>
      <c r="J32" s="109"/>
      <c r="K32" s="2"/>
      <c r="L32" s="2"/>
      <c r="M32" s="2"/>
    </row>
    <row r="33" spans="1:13" ht="39" customHeight="1" x14ac:dyDescent="0.2">
      <c r="A33" s="107" t="s">
        <v>6</v>
      </c>
      <c r="B33" s="108"/>
      <c r="C33" s="108"/>
      <c r="D33" s="108"/>
      <c r="E33" s="108"/>
      <c r="F33" s="108"/>
      <c r="G33" s="108"/>
      <c r="H33" s="108"/>
      <c r="I33" s="108"/>
      <c r="J33" s="109"/>
      <c r="K33" s="2"/>
      <c r="L33" s="2"/>
      <c r="M33" s="2"/>
    </row>
    <row r="34" spans="1:13" ht="12.75" x14ac:dyDescent="0.2">
      <c r="A34" s="110" t="s">
        <v>24</v>
      </c>
      <c r="B34" s="111"/>
      <c r="C34" s="111"/>
      <c r="D34" s="111"/>
      <c r="E34" s="111"/>
      <c r="F34" s="111"/>
      <c r="G34" s="111"/>
      <c r="H34" s="111"/>
      <c r="I34" s="1"/>
      <c r="J34" s="3"/>
      <c r="K34" s="1"/>
      <c r="L34" s="1"/>
      <c r="M34" s="1"/>
    </row>
    <row r="35" spans="1:13" customFormat="1" ht="15" x14ac:dyDescent="0.25">
      <c r="A35" s="61" t="s">
        <v>49</v>
      </c>
      <c r="B35" s="70" t="s">
        <v>50</v>
      </c>
      <c r="C35" s="70"/>
      <c r="D35" s="70"/>
      <c r="E35" s="62"/>
      <c r="F35" s="62"/>
      <c r="G35" s="62"/>
      <c r="H35" s="62"/>
      <c r="I35" s="62"/>
      <c r="J35" s="63"/>
    </row>
    <row r="36" spans="1:13" ht="13.5" thickBot="1" x14ac:dyDescent="0.25">
      <c r="A36" s="98" t="s">
        <v>51</v>
      </c>
      <c r="B36" s="99"/>
      <c r="C36" s="99"/>
      <c r="D36" s="99"/>
      <c r="E36" s="99"/>
      <c r="F36" s="99"/>
      <c r="G36" s="99"/>
      <c r="H36" s="99"/>
      <c r="I36" s="47"/>
      <c r="J36" s="48"/>
      <c r="K36" s="1"/>
      <c r="L36" s="1"/>
      <c r="M36" s="1"/>
    </row>
    <row r="37" spans="1:13" ht="13.5" thickBot="1" x14ac:dyDescent="0.25">
      <c r="C37" s="27"/>
      <c r="D37" s="27"/>
      <c r="E37" s="27"/>
    </row>
    <row r="38" spans="1:13" ht="12.75" x14ac:dyDescent="0.2">
      <c r="A38" s="49"/>
      <c r="B38" s="51" t="s">
        <v>25</v>
      </c>
      <c r="C38" s="50"/>
      <c r="D38" s="51"/>
      <c r="E38" s="52"/>
      <c r="F38" s="53"/>
    </row>
    <row r="39" spans="1:13" ht="12.75" x14ac:dyDescent="0.2">
      <c r="A39" s="54"/>
      <c r="B39" s="6" t="s">
        <v>26</v>
      </c>
      <c r="C39" s="28"/>
      <c r="E39" s="29"/>
      <c r="F39" s="24"/>
    </row>
    <row r="40" spans="1:13" ht="12.75" x14ac:dyDescent="0.2">
      <c r="A40" s="54"/>
      <c r="B40" s="6" t="s">
        <v>27</v>
      </c>
      <c r="C40" s="28"/>
      <c r="E40" s="29"/>
      <c r="F40" s="24"/>
    </row>
    <row r="41" spans="1:13" ht="12.75" x14ac:dyDescent="0.2">
      <c r="A41" s="54"/>
      <c r="B41" s="6" t="s">
        <v>28</v>
      </c>
      <c r="C41" s="28"/>
      <c r="E41" s="29"/>
      <c r="F41" s="24"/>
    </row>
    <row r="42" spans="1:13" ht="13.5" thickBot="1" x14ac:dyDescent="0.25">
      <c r="A42" s="55"/>
      <c r="B42" s="57" t="s">
        <v>29</v>
      </c>
      <c r="C42" s="56"/>
      <c r="D42" s="57"/>
      <c r="E42" s="58"/>
      <c r="F42" s="59"/>
    </row>
  </sheetData>
  <mergeCells count="9">
    <mergeCell ref="A33:J33"/>
    <mergeCell ref="A34:H34"/>
    <mergeCell ref="A36:H36"/>
    <mergeCell ref="B2:H2"/>
    <mergeCell ref="B21:H21"/>
    <mergeCell ref="F22:H22"/>
    <mergeCell ref="A30:J30"/>
    <mergeCell ref="A31:J31"/>
    <mergeCell ref="A32:J32"/>
  </mergeCells>
  <pageMargins left="0.7" right="0.7" top="0.75" bottom="0.75" header="0.3" footer="0.3"/>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Plots (360 sq yds)</vt:lpstr>
      <vt:lpstr>Plots (500 sq yds &amp; above)</vt:lpstr>
      <vt:lpstr>'Plots (500 sq yds &amp; above)'!Print_Area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2015-10-15T07:36:54Z</dcterms:modified>
</cp:coreProperties>
</file>